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Vlasta\Desktop\"/>
    </mc:Choice>
  </mc:AlternateContent>
  <xr:revisionPtr revIDLastSave="0" documentId="13_ncr:1_{62648B9E-ADA7-4E0D-BD4B-5B3F6E8DDECF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6" r:id="rId7"/>
  </sheets>
  <definedNames>
    <definedName name="_xlnm._FilterDatabase" localSheetId="1" hidden="1">' Račun prihoda i rashoda'!$A$8:$H$87</definedName>
    <definedName name="_xlnm.Print_Titles" localSheetId="1">' Račun prihoda i rashoda'!$5:$5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3" i="16" l="1"/>
  <c r="D10" i="16"/>
  <c r="D117" i="16"/>
  <c r="D82" i="16"/>
  <c r="D83" i="16"/>
  <c r="D86" i="16"/>
  <c r="E86" i="16" s="1"/>
  <c r="D87" i="16"/>
  <c r="E87" i="16" s="1"/>
  <c r="D47" i="16"/>
  <c r="D46" i="16" s="1"/>
  <c r="E46" i="16" s="1"/>
  <c r="D143" i="16"/>
  <c r="E143" i="16" s="1"/>
  <c r="D137" i="16"/>
  <c r="E137" i="16" s="1"/>
  <c r="D134" i="16"/>
  <c r="D131" i="16"/>
  <c r="D128" i="16"/>
  <c r="E128" i="16" s="1"/>
  <c r="D122" i="16"/>
  <c r="E122" i="16" s="1"/>
  <c r="D101" i="16"/>
  <c r="E101" i="16" s="1"/>
  <c r="D99" i="16"/>
  <c r="E99" i="16" s="1"/>
  <c r="D96" i="16"/>
  <c r="D115" i="16"/>
  <c r="E115" i="16" s="1"/>
  <c r="D109" i="16"/>
  <c r="E109" i="16" s="1"/>
  <c r="D107" i="16"/>
  <c r="E107" i="16" s="1"/>
  <c r="D104" i="16"/>
  <c r="D80" i="16"/>
  <c r="E80" i="16" s="1"/>
  <c r="D72" i="16"/>
  <c r="D70" i="16"/>
  <c r="E70" i="16" s="1"/>
  <c r="D60" i="16"/>
  <c r="D54" i="16"/>
  <c r="D50" i="16"/>
  <c r="D38" i="16"/>
  <c r="D37" i="16" s="1"/>
  <c r="D36" i="16" s="1"/>
  <c r="D35" i="16" s="1"/>
  <c r="D33" i="16"/>
  <c r="E33" i="16" s="1"/>
  <c r="D27" i="16"/>
  <c r="D24" i="16"/>
  <c r="D22" i="16"/>
  <c r="E22" i="16" s="1"/>
  <c r="D19" i="16"/>
  <c r="E19" i="16" s="1"/>
  <c r="D17" i="16"/>
  <c r="E17" i="16" s="1"/>
  <c r="D15" i="16"/>
  <c r="E15" i="16" s="1"/>
  <c r="E41" i="16"/>
  <c r="E16" i="16"/>
  <c r="E18" i="16"/>
  <c r="E20" i="16"/>
  <c r="E23" i="16"/>
  <c r="E25" i="16"/>
  <c r="E26" i="16"/>
  <c r="E28" i="16"/>
  <c r="E29" i="16"/>
  <c r="E30" i="16"/>
  <c r="E31" i="16"/>
  <c r="E32" i="16"/>
  <c r="E34" i="16"/>
  <c r="E39" i="16"/>
  <c r="E40" i="16"/>
  <c r="E42" i="16"/>
  <c r="E47" i="16"/>
  <c r="E48" i="16"/>
  <c r="E51" i="16"/>
  <c r="E52" i="16"/>
  <c r="E53" i="16"/>
  <c r="E55" i="16"/>
  <c r="E56" i="16"/>
  <c r="E57" i="16"/>
  <c r="E58" i="16"/>
  <c r="E59" i="16"/>
  <c r="E61" i="16"/>
  <c r="E62" i="16"/>
  <c r="E63" i="16"/>
  <c r="E64" i="16"/>
  <c r="E65" i="16"/>
  <c r="E67" i="16"/>
  <c r="E68" i="16"/>
  <c r="E69" i="16"/>
  <c r="E71" i="16"/>
  <c r="E74" i="16"/>
  <c r="E75" i="16"/>
  <c r="E76" i="16"/>
  <c r="E77" i="16"/>
  <c r="E78" i="16"/>
  <c r="E81" i="16"/>
  <c r="E89" i="16"/>
  <c r="E90" i="16"/>
  <c r="E91" i="16"/>
  <c r="E97" i="16"/>
  <c r="E98" i="16"/>
  <c r="E100" i="16"/>
  <c r="E102" i="16"/>
  <c r="E105" i="16"/>
  <c r="E106" i="16"/>
  <c r="E108" i="16"/>
  <c r="E110" i="16"/>
  <c r="E116" i="16"/>
  <c r="E123" i="16"/>
  <c r="E129" i="16"/>
  <c r="E132" i="16"/>
  <c r="E133" i="16"/>
  <c r="E135" i="16"/>
  <c r="E136" i="16"/>
  <c r="E138" i="16"/>
  <c r="E144" i="16"/>
  <c r="C134" i="16"/>
  <c r="C130" i="16" s="1"/>
  <c r="C126" i="16" s="1"/>
  <c r="C125" i="16" s="1"/>
  <c r="C124" i="16" s="1"/>
  <c r="C117" i="16" s="1"/>
  <c r="C103" i="16"/>
  <c r="C96" i="16"/>
  <c r="C95" i="16" s="1"/>
  <c r="C82" i="16"/>
  <c r="C72" i="16"/>
  <c r="C60" i="16"/>
  <c r="C54" i="16"/>
  <c r="C38" i="16"/>
  <c r="C37" i="16" s="1"/>
  <c r="C36" i="16" s="1"/>
  <c r="C35" i="16" s="1"/>
  <c r="C27" i="16"/>
  <c r="C24" i="16"/>
  <c r="C14" i="16"/>
  <c r="E82" i="16" l="1"/>
  <c r="D142" i="16"/>
  <c r="E142" i="16" s="1"/>
  <c r="D130" i="16"/>
  <c r="E131" i="16"/>
  <c r="D127" i="16"/>
  <c r="D121" i="16"/>
  <c r="E121" i="16" s="1"/>
  <c r="D95" i="16"/>
  <c r="E95" i="16" s="1"/>
  <c r="D114" i="16"/>
  <c r="E114" i="16" s="1"/>
  <c r="D103" i="16"/>
  <c r="E104" i="16"/>
  <c r="D79" i="16"/>
  <c r="E79" i="16" s="1"/>
  <c r="D49" i="16"/>
  <c r="E24" i="16"/>
  <c r="D21" i="16"/>
  <c r="D14" i="16"/>
  <c r="E27" i="16"/>
  <c r="E134" i="16"/>
  <c r="E96" i="16"/>
  <c r="E60" i="16"/>
  <c r="E72" i="16"/>
  <c r="C49" i="16"/>
  <c r="C45" i="16" s="1"/>
  <c r="C44" i="16" s="1"/>
  <c r="C43" i="16" s="1"/>
  <c r="E54" i="16"/>
  <c r="E50" i="16"/>
  <c r="C21" i="16"/>
  <c r="C94" i="16"/>
  <c r="C93" i="16" s="1"/>
  <c r="C92" i="16" s="1"/>
  <c r="F33" i="12"/>
  <c r="D141" i="16" l="1"/>
  <c r="E127" i="16"/>
  <c r="D126" i="16"/>
  <c r="D125" i="16" s="1"/>
  <c r="D124" i="16" s="1"/>
  <c r="D120" i="16"/>
  <c r="E120" i="16" s="1"/>
  <c r="D94" i="16"/>
  <c r="D93" i="16" s="1"/>
  <c r="D92" i="16" s="1"/>
  <c r="D113" i="16"/>
  <c r="E103" i="16"/>
  <c r="D45" i="16"/>
  <c r="D44" i="16" s="1"/>
  <c r="D43" i="16" s="1"/>
  <c r="E43" i="16" s="1"/>
  <c r="D13" i="16"/>
  <c r="D12" i="16" s="1"/>
  <c r="D11" i="16" s="1"/>
  <c r="E14" i="16"/>
  <c r="E130" i="16"/>
  <c r="E49" i="16"/>
  <c r="E37" i="16"/>
  <c r="E35" i="16"/>
  <c r="E38" i="16"/>
  <c r="E36" i="16"/>
  <c r="C13" i="16"/>
  <c r="E21" i="16"/>
  <c r="J30" i="1"/>
  <c r="J14" i="1"/>
  <c r="J13" i="1"/>
  <c r="J10" i="1"/>
  <c r="I30" i="1"/>
  <c r="I13" i="1"/>
  <c r="I10" i="1"/>
  <c r="D119" i="16" l="1"/>
  <c r="E45" i="16"/>
  <c r="E141" i="16"/>
  <c r="D140" i="16"/>
  <c r="E119" i="16"/>
  <c r="D118" i="16"/>
  <c r="E94" i="16"/>
  <c r="E113" i="16"/>
  <c r="D112" i="16"/>
  <c r="E44" i="16"/>
  <c r="E13" i="16"/>
  <c r="E93" i="16"/>
  <c r="E126" i="16"/>
  <c r="C12" i="16"/>
  <c r="C11" i="16" s="1"/>
  <c r="H23" i="1"/>
  <c r="H12" i="1"/>
  <c r="H9" i="1"/>
  <c r="E140" i="16" l="1"/>
  <c r="D139" i="16"/>
  <c r="E139" i="16" s="1"/>
  <c r="E118" i="16"/>
  <c r="D9" i="16"/>
  <c r="D8" i="16" s="1"/>
  <c r="D7" i="16" s="1"/>
  <c r="D111" i="16"/>
  <c r="E111" i="16" s="1"/>
  <c r="E112" i="16"/>
  <c r="E92" i="16"/>
  <c r="E125" i="16"/>
  <c r="E12" i="16"/>
  <c r="E11" i="16"/>
  <c r="C10" i="16"/>
  <c r="H15" i="1"/>
  <c r="F34" i="14"/>
  <c r="F32" i="14"/>
  <c r="F30" i="14"/>
  <c r="F28" i="14"/>
  <c r="F26" i="14"/>
  <c r="F18" i="14"/>
  <c r="F16" i="14"/>
  <c r="F14" i="14"/>
  <c r="F12" i="14"/>
  <c r="F10" i="14"/>
  <c r="E32" i="14"/>
  <c r="E30" i="14"/>
  <c r="E28" i="14"/>
  <c r="E26" i="14"/>
  <c r="E18" i="14"/>
  <c r="E16" i="14"/>
  <c r="E14" i="14"/>
  <c r="E12" i="14"/>
  <c r="E10" i="14"/>
  <c r="E124" i="16" l="1"/>
  <c r="E117" i="16"/>
  <c r="C9" i="16"/>
  <c r="E10" i="16"/>
  <c r="H24" i="1"/>
  <c r="C8" i="14"/>
  <c r="D8" i="14"/>
  <c r="C8" i="16" l="1"/>
  <c r="H31" i="1"/>
  <c r="E9" i="14"/>
  <c r="F9" i="14"/>
  <c r="F8" i="14"/>
  <c r="E8" i="14"/>
  <c r="E9" i="16" l="1"/>
  <c r="C7" i="16"/>
  <c r="E7" i="16" s="1"/>
  <c r="E8" i="16"/>
  <c r="H32" i="1"/>
  <c r="F17" i="14" l="1"/>
  <c r="E17" i="14"/>
  <c r="F15" i="14"/>
  <c r="E15" i="14"/>
  <c r="F13" i="14"/>
  <c r="E13" i="14"/>
  <c r="E11" i="14"/>
  <c r="F11" i="14"/>
  <c r="F38" i="1" l="1"/>
  <c r="F41" i="1" s="1"/>
  <c r="G38" i="1" s="1"/>
  <c r="C25" i="14"/>
  <c r="D25" i="14"/>
  <c r="F33" i="14" l="1"/>
  <c r="E31" i="14"/>
  <c r="F31" i="14"/>
  <c r="E29" i="14"/>
  <c r="F29" i="14"/>
  <c r="E27" i="14"/>
  <c r="F27" i="14"/>
  <c r="E25" i="14"/>
  <c r="F25" i="14"/>
  <c r="D24" i="14"/>
  <c r="C24" i="14"/>
  <c r="F24" i="14" l="1"/>
  <c r="E24" i="14"/>
  <c r="D11" i="11" l="1"/>
  <c r="F8" i="12" l="1"/>
  <c r="G41" i="1"/>
  <c r="G23" i="1"/>
  <c r="F10" i="11" l="1"/>
  <c r="H38" i="1"/>
  <c r="H41" i="1" s="1"/>
  <c r="F32" i="12"/>
  <c r="F7" i="12"/>
  <c r="G12" i="1"/>
  <c r="J12" i="1" s="1"/>
  <c r="G9" i="1"/>
  <c r="J9" i="1" l="1"/>
  <c r="G15" i="1"/>
  <c r="F9" i="11"/>
  <c r="G24" i="1" l="1"/>
  <c r="J15" i="1"/>
  <c r="G32" i="1" l="1"/>
  <c r="J24" i="1"/>
  <c r="G22" i="12" l="1"/>
  <c r="G26" i="12"/>
  <c r="G25" i="12" s="1"/>
  <c r="G38" i="12"/>
  <c r="G40" i="12"/>
  <c r="G43" i="12"/>
  <c r="G48" i="12"/>
  <c r="G55" i="12"/>
  <c r="G67" i="12"/>
  <c r="G83" i="12"/>
  <c r="G82" i="12" s="1"/>
  <c r="G78" i="12" s="1"/>
  <c r="G42" i="12" l="1"/>
  <c r="I42" i="12" s="1"/>
  <c r="I9" i="12"/>
  <c r="E9" i="11"/>
  <c r="E10" i="11"/>
  <c r="I75" i="12"/>
  <c r="H75" i="12"/>
  <c r="H25" i="12"/>
  <c r="I25" i="12"/>
  <c r="H15" i="12"/>
  <c r="I15" i="12"/>
  <c r="I12" i="12"/>
  <c r="G18" i="12"/>
  <c r="G34" i="12"/>
  <c r="G33" i="12" l="1"/>
  <c r="H9" i="12"/>
  <c r="I82" i="12"/>
  <c r="H42" i="12"/>
  <c r="I34" i="12"/>
  <c r="H34" i="12"/>
  <c r="G8" i="12"/>
  <c r="G7" i="12" s="1"/>
  <c r="I18" i="12"/>
  <c r="H18" i="12"/>
  <c r="I78" i="12" l="1"/>
  <c r="G32" i="12"/>
  <c r="H33" i="12"/>
  <c r="I33" i="12"/>
  <c r="I8" i="12"/>
  <c r="H8" i="12"/>
  <c r="I7" i="12"/>
  <c r="H7" i="12"/>
  <c r="I32" i="12" l="1"/>
  <c r="H32" i="12"/>
  <c r="I9" i="1" l="1"/>
  <c r="I12" i="1" l="1"/>
  <c r="I15" i="1" l="1"/>
  <c r="I24" i="1" l="1"/>
  <c r="I31" i="1" l="1"/>
</calcChain>
</file>

<file path=xl/sharedStrings.xml><?xml version="1.0" encoding="utf-8"?>
<sst xmlns="http://schemas.openxmlformats.org/spreadsheetml/2006/main" count="453" uniqueCount="215">
  <si>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</si>
  <si>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</si>
  <si>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</si>
  <si>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</si>
  <si>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</si>
  <si>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</si>
  <si>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</si>
  <si>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</si>
  <si>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</si>
  <si>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</si>
  <si>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</si>
  <si>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</si>
  <si>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</si>
  <si>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</si>
  <si>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</si>
  <si>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</si>
  <si>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</si>
  <si>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</si>
  <si>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</si>
  <si>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</si>
  <si>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</si>
  <si>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</si>
  <si>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</si>
  <si>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</si>
  <si>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</si>
  <si>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</si>
  <si>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</si>
  <si>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</si>
  <si>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</si>
  <si>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</si>
  <si>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</si>
  <si>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</si>
  <si>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</si>
  <si>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</si>
  <si>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</si>
  <si>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</si>
  <si>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</si>
  <si>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</si>
  <si>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</si>
  <si>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</si>
  <si>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</si>
  <si>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</si>
  <si>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</si>
  <si>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</si>
  <si>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</si>
  <si>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</si>
  <si>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</si>
  <si>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</si>
  <si>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</si>
  <si>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</si>
  <si>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</si>
  <si>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</si>
  <si>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</si>
  <si>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</si>
  <si>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</si>
  <si>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</si>
  <si>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</si>
  <si>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</si>
  <si>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</si>
  <si>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</si>
  <si>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</si>
  <si>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</si>
  <si>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</si>
  <si>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</si>
  <si>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</si>
  <si>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</si>
  <si>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</si>
  <si>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</si>
  <si>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</si>
  <si>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</si>
  <si>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</si>
  <si>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</si>
  <si>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</si>
  <si>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</si>
  <si>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</si>
  <si>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</si>
  <si>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</si>
  <si>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</si>
  <si>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</si>
  <si>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Naknade za rad predstavničkih i izvršnih tijela,povjerenstava i slično</t>
  </si>
  <si>
    <t>Reprezentacija</t>
  </si>
  <si>
    <t>Usluge telefona, pošte i prijevoza</t>
  </si>
  <si>
    <t>Premije osiguranja</t>
  </si>
  <si>
    <t>Sportska i glazbena oprema</t>
  </si>
  <si>
    <t>Prihodi od prodaje proizvoda i robe</t>
  </si>
  <si>
    <t>0912 Osnovno obrazovanje</t>
  </si>
  <si>
    <t>091 Predškolsko i osnovno obrazovanje</t>
  </si>
  <si>
    <t>09 Obrazovanje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</si>
  <si>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</si>
  <si>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</si>
  <si>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</si>
  <si>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</si>
  <si>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</si>
  <si>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</si>
  <si>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</si>
  <si>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</si>
  <si>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</si>
  <si>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</si>
  <si>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</si>
  <si>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</si>
  <si>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</si>
  <si>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</si>
  <si>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</si>
  <si>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</si>
  <si>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</si>
  <si>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</si>
  <si>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</si>
  <si>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</si>
  <si>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</si>
  <si>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</si>
  <si>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</si>
  <si>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</si>
  <si>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</si>
  <si>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</si>
  <si>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</si>
  <si>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</si>
  <si>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</si>
  <si>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>6 Donacije</t>
  </si>
  <si>
    <t xml:space="preserve"> 6.3. Donacije</t>
  </si>
  <si>
    <t>PRIHODI POSLOVANJA PREMA EKONOMSKOJ KLASIFIKACIJI</t>
  </si>
  <si>
    <t>RASHODI POSLOVANJA PREMA EKONOMSKOJ KLASIFIKACIJI</t>
  </si>
  <si>
    <t>B. RAČUN FINANCIRANJA PREMA EKONOMSKOJ KLASIFIKACIJI</t>
  </si>
  <si>
    <t>1.</t>
  </si>
  <si>
    <t>2.</t>
  </si>
  <si>
    <t>3.</t>
  </si>
  <si>
    <t>Indeks</t>
  </si>
  <si>
    <t>4.</t>
  </si>
  <si>
    <t>5. (4/2*100)</t>
  </si>
  <si>
    <t>6. (4/3*100)</t>
  </si>
  <si>
    <t xml:space="preserve">PRIHODI UKUPNO </t>
  </si>
  <si>
    <t>-</t>
  </si>
  <si>
    <t>Plaća za prekovremeni rad</t>
  </si>
  <si>
    <t>Usluge promidžbe i informiranja</t>
  </si>
  <si>
    <t>Zakupnine i najamnine</t>
  </si>
  <si>
    <t>Naknade troškova osobama izvan radnog odnosa</t>
  </si>
  <si>
    <t xml:space="preserve">  4.9.Prihodi za posebne namjene</t>
  </si>
  <si>
    <t>5.9. Pomoći MZO i MK</t>
  </si>
  <si>
    <t xml:space="preserve"> 6.9. Donacije</t>
  </si>
  <si>
    <t xml:space="preserve">  4.9. Prihodi za posebne namjene</t>
  </si>
  <si>
    <t xml:space="preserve"> 5.9. Pomoći</t>
  </si>
  <si>
    <t>Prihodi za posebne namjene</t>
  </si>
  <si>
    <t>4.9.</t>
  </si>
  <si>
    <t xml:space="preserve">Naknade za pnjevoz, za rad na terenu i odvojeni život
</t>
  </si>
  <si>
    <t>C03</t>
  </si>
  <si>
    <t>GLAVNI PROGRAM DRUŠTVENE DJELATNOSTI</t>
  </si>
  <si>
    <t>A300301</t>
  </si>
  <si>
    <t>GLAZBENA DJELATNOST</t>
  </si>
  <si>
    <t>1.1.</t>
  </si>
  <si>
    <t>Opći prihodi i primici-Grad Jastrebarsko</t>
  </si>
  <si>
    <t>Uredski materijal i ostali materijalni rashodi</t>
  </si>
  <si>
    <t>Zdravstvene i veterinaske usluge</t>
  </si>
  <si>
    <t>Vlastiti prihodi</t>
  </si>
  <si>
    <t>3.2.</t>
  </si>
  <si>
    <t>Stručno osavrśavanje zaposlenika</t>
  </si>
  <si>
    <t>322õ</t>
  </si>
  <si>
    <t>Sitnì inventar i auto gume</t>
  </si>
  <si>
    <t>Słužbena  radna i zaštitna od1eća í obuća</t>
  </si>
  <si>
    <t>Usluge tekućeg i investicijskog odrżavanja</t>
  </si>
  <si>
    <t>Financijskì rashodì</t>
  </si>
  <si>
    <t>Rashodi za nabavu nefinacijske imovine</t>
  </si>
  <si>
    <t>Rashodi za nabavu pro. dugotrajne imovine</t>
  </si>
  <si>
    <t>Nematerijalna proizvedena imovina</t>
  </si>
  <si>
    <t>Ulaganja u računalne programe</t>
  </si>
  <si>
    <t>Pomoći</t>
  </si>
  <si>
    <t>5.9.</t>
  </si>
  <si>
    <t>Pomoći- MZO</t>
  </si>
  <si>
    <t>Plaće (Bruto)</t>
  </si>
  <si>
    <t>Matenjalni rashodi</t>
  </si>
  <si>
    <t>Donacije</t>
  </si>
  <si>
    <t>6.9.</t>
  </si>
  <si>
    <t>T300302</t>
  </si>
  <si>
    <t>Uredski materijal i ostali materijalní rashodi</t>
  </si>
  <si>
    <t>lntelektualne i osobne usluge</t>
  </si>
  <si>
    <t>Pomoći-MK</t>
  </si>
  <si>
    <t>II. POSEBNI DIO</t>
  </si>
  <si>
    <t>INDEKS</t>
  </si>
  <si>
    <t>Plaće za prekovremeni rad</t>
  </si>
  <si>
    <t>Prihodi od poreza,pristojbi i ostalo</t>
  </si>
  <si>
    <t>Opći prihodi i primicì-Grad Jastrebarsko</t>
  </si>
  <si>
    <t>4=3/2“100</t>
  </si>
  <si>
    <t>Izvršenje 1.1.-30.6.2024.</t>
  </si>
  <si>
    <t>TEKUĆI PLAN 2025.</t>
  </si>
  <si>
    <t>IZVRŠENJE
1.1.-30.6.2025.</t>
  </si>
  <si>
    <t>Plan za 2025.</t>
  </si>
  <si>
    <t>Izvršenje                  1.1.-30.6.2025.</t>
  </si>
  <si>
    <t>Izvršenje           1.1.-30.6.2025.</t>
  </si>
  <si>
    <t xml:space="preserve">Plan za 2025. </t>
  </si>
  <si>
    <t>Izvršenje            1.1.-30.6.2025.</t>
  </si>
  <si>
    <t>Izvršenje 1.1.-30.6.2025.</t>
  </si>
  <si>
    <t>Oprema za održavanje i zaštitu</t>
  </si>
  <si>
    <t>Rashodi za nabavu neproizvedene dugotajne imovine</t>
  </si>
  <si>
    <t>Ostala prava</t>
  </si>
  <si>
    <t>Nematerijalna imovina</t>
  </si>
  <si>
    <r>
      <rPr>
        <b/>
        <sz val="8"/>
        <rFont val="Arial"/>
        <family val="2"/>
      </rPr>
      <t>TEKUĆI PROJEKT - ŠKOLA SAKSOFONA U JASKI</t>
    </r>
  </si>
  <si>
    <r>
      <rPr>
        <b/>
        <sz val="8"/>
        <rFont val="Arial"/>
        <family val="2"/>
      </rPr>
      <t>PROGRAM UMJETNIČKO OBRAZOVANJE</t>
    </r>
  </si>
  <si>
    <r>
      <rPr>
        <sz val="8"/>
        <rFont val="Arial"/>
        <family val="2"/>
      </rPr>
      <t>Naknade za rad predstavničkih i izvršnih tijela,
povjerenstva i slično</t>
    </r>
  </si>
  <si>
    <r>
      <rPr>
        <sz val="8"/>
        <rFont val="Arial"/>
        <family val="2"/>
      </rPr>
      <t>Materijal i dijelovi za tekuće i investicijsko
odrżavanje</t>
    </r>
  </si>
  <si>
    <r>
      <rPr>
        <sz val="8"/>
        <rFont val="Arial"/>
        <family val="2"/>
      </rPr>
      <t>Naknade za rad predstavnickih i izvršnih tijela,
povjerenstva i slično</t>
    </r>
  </si>
  <si>
    <r>
      <rPr>
        <sz val="8"/>
        <rFont val="Arial"/>
        <family val="2"/>
      </rPr>
      <t>Naknade za pnjevoz, za rad na terenu i odvojeni
život</t>
    </r>
  </si>
  <si>
    <t>Izvršenje                1.1.-30.6.2024.</t>
  </si>
  <si>
    <t>Naknade za prijevoz,rad na terenu i odvojeni život</t>
  </si>
  <si>
    <t>Izvršenje                     1.1.-30.6.2024.</t>
  </si>
  <si>
    <t>Rashodi za nabavu neproizvedene dugotrajne imovine</t>
  </si>
  <si>
    <t>Izvršenje                       1.1.-30.6.2025.</t>
  </si>
  <si>
    <t>Izvršenje              1.1.-30.6.202.</t>
  </si>
  <si>
    <t>Izvršenje                         1.1.-30.6.2024.</t>
  </si>
  <si>
    <t>POLUGODIŠNJI IZVJEŠTAJ O IZVRŠENJU</t>
  </si>
  <si>
    <t>FINANCIJSKOG PLANA GLAZBENE ŠKOLE JASTREBARSKO ZA 2025. GODINU</t>
  </si>
  <si>
    <t>POLUGODIŠNJI IZVJEŠTAJ O IZVRŠENJU FINANCIJSKOG PLANA GLAZBENE ŠKOLE JASTREBARSKO
ZA 2025. GODINU</t>
  </si>
  <si>
    <t>POLUGODIŠNJI IZVJEŠTAJ O IZVRŠENJU FINANCIJSKOG PLANA  GLAZBENE ŠKOLE JASTREBARSKO
ZA 2025. GODINU</t>
  </si>
  <si>
    <t>PRORAČUNSKI KORISNIK                                                 GLAZBENA ŠKOLA JASTREBARSKO</t>
  </si>
  <si>
    <t>Izvršenje                  1.1.-30.6.2024.</t>
  </si>
  <si>
    <t>Izvršenje                 1.1.-30.6.2025.</t>
  </si>
  <si>
    <t>Izvršenje                 1.1.-30.6.2024.</t>
  </si>
  <si>
    <t>Izvršenje                      1.1.-30.6.2025.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</si>
</sst>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n"/>
    <numFmt numFmtId="165" formatCode="0."/>
    <numFmt numFmtId="166" formatCode="000"/>
  </numFmts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</font>
    <font>
      <sz val="7"/>
      <color theme="1"/>
      <name val="Calibri"/>
      <family val="2"/>
      <charset val="238"/>
      <scheme val="minor"/>
    </font>
    <font>
      <b/>
      <sz val="7"/>
      <name val="Arial"/>
      <family val="2"/>
    </font>
    <font>
      <sz val="7"/>
      <name val="Lucida Sans Unicode"/>
      <family val="2"/>
    </font>
    <font>
      <sz val="7"/>
      <color rgb="FF000000"/>
      <name val="Lucida Sans Unicode"/>
      <family val="2"/>
    </font>
    <font>
      <sz val="7"/>
      <color rgb="FF161616"/>
      <name val="Lucida Sans Unicode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E0E0E"/>
      <name val="Arial"/>
      <family val="2"/>
    </font>
    <font>
      <sz val="8"/>
      <color rgb="FF0E0E0E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131313"/>
      </left>
      <right style="thin">
        <color rgb="FF131313"/>
      </right>
      <top style="thin">
        <color rgb="FF131313"/>
      </top>
      <bottom style="thin">
        <color rgb="FF131313"/>
      </bottom>
      <diagonal/>
    </border>
    <border>
      <left style="thin">
        <color rgb="FF0F0F13"/>
      </left>
      <right style="thin">
        <color rgb="FF0F0F13"/>
      </right>
      <top style="thin">
        <color rgb="FF0F0F13"/>
      </top>
      <bottom style="thin">
        <color rgb="FF0F0F13"/>
      </bottom>
      <diagonal/>
    </border>
    <border>
      <left style="thin">
        <color rgb="FF130F13"/>
      </left>
      <right style="thin">
        <color rgb="FF130F13"/>
      </right>
      <top style="thin">
        <color rgb="FF130F13"/>
      </top>
      <bottom style="thin">
        <color rgb="FF130F13"/>
      </bottom>
      <diagonal/>
    </border>
    <border>
      <left/>
      <right style="thin">
        <color rgb="FF130F13"/>
      </right>
      <top style="thin">
        <color rgb="FF130F13"/>
      </top>
      <bottom style="thin">
        <color rgb="FF130F13"/>
      </bottom>
      <diagonal/>
    </border>
    <border>
      <left style="thin">
        <color rgb="FF130F13"/>
      </left>
      <right/>
      <top style="thin">
        <color rgb="FF130F13"/>
      </top>
      <bottom style="thin">
        <color rgb="FF130F13"/>
      </bottom>
      <diagonal/>
    </border>
    <border>
      <left style="thin">
        <color rgb="FF131313"/>
      </left>
      <right style="thin">
        <color rgb="FF131313"/>
      </right>
      <top/>
      <bottom style="thin">
        <color rgb="FF131313"/>
      </bottom>
      <diagonal/>
    </border>
    <border>
      <left/>
      <right style="thin">
        <color rgb="FF0F0F13"/>
      </right>
      <top style="thin">
        <color rgb="FF0F0F13"/>
      </top>
      <bottom style="thin">
        <color rgb="FF0F0F13"/>
      </bottom>
      <diagonal/>
    </border>
    <border>
      <left style="thin">
        <color rgb="FF0F0F13"/>
      </left>
      <right style="thin">
        <color rgb="FF0F0F13"/>
      </right>
      <top style="thin">
        <color rgb="FF0F0F13"/>
      </top>
      <bottom/>
      <diagonal/>
    </border>
    <border>
      <left style="thin">
        <color rgb="FF0F0F13"/>
      </left>
      <right style="thin">
        <color rgb="FF0F0F13"/>
      </right>
      <top/>
      <bottom style="thin">
        <color rgb="FF0F0F13"/>
      </bottom>
      <diagonal/>
    </border>
    <border>
      <left style="thin">
        <color rgb="FF131313"/>
      </left>
      <right style="thin">
        <color rgb="FF131313"/>
      </right>
      <top style="thin">
        <color rgb="FF131313"/>
      </top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0" fillId="0" borderId="0" xfId="0" applyFont="1"/>
    <xf numFmtId="0" fontId="1" fillId="0" borderId="0" xfId="0" applyFont="1"/>
    <xf numFmtId="0" fontId="0" fillId="0" borderId="0" xfId="0" applyAlignment="1"/>
    <xf numFmtId="0" fontId="0" fillId="0" borderId="0" xfId="0" applyFont="1" applyAlignment="1"/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2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7" fillId="4" borderId="3" xfId="0" applyNumberFormat="1" applyFont="1" applyFill="1" applyBorder="1" applyAlignment="1" applyProtection="1">
      <alignment horizontal="center" vertical="center" wrapText="1"/>
    </xf>
    <xf numFmtId="0" fontId="17" fillId="4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9" fillId="4" borderId="3" xfId="0" applyNumberFormat="1" applyFont="1" applyFill="1" applyBorder="1" applyAlignment="1" applyProtection="1">
      <alignment horizontal="center" vertical="center" wrapText="1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2" fillId="0" borderId="0" xfId="0" applyFont="1" applyBorder="1" applyAlignment="1">
      <alignment horizontal="left" vertical="center" wrapText="1"/>
    </xf>
    <xf numFmtId="2" fontId="21" fillId="0" borderId="0" xfId="0" applyNumberFormat="1" applyFont="1" applyBorder="1" applyAlignment="1">
      <alignment horizontal="right" vertical="center" shrinkToFit="1"/>
    </xf>
    <xf numFmtId="1" fontId="21" fillId="0" borderId="0" xfId="0" applyNumberFormat="1" applyFont="1" applyBorder="1" applyAlignment="1">
      <alignment horizontal="left" vertical="center" shrinkToFit="1"/>
    </xf>
    <xf numFmtId="1" fontId="21" fillId="0" borderId="0" xfId="0" applyNumberFormat="1" applyFont="1" applyBorder="1" applyAlignment="1">
      <alignment horizontal="left" vertical="top" shrinkToFit="1"/>
    </xf>
    <xf numFmtId="0" fontId="22" fillId="0" borderId="0" xfId="0" applyFont="1" applyBorder="1" applyAlignment="1">
      <alignment horizontal="left" vertical="top" wrapText="1"/>
    </xf>
    <xf numFmtId="2" fontId="21" fillId="0" borderId="0" xfId="0" applyNumberFormat="1" applyFont="1" applyBorder="1" applyAlignment="1">
      <alignment horizontal="left" vertical="center" shrinkToFit="1"/>
    </xf>
    <xf numFmtId="0" fontId="26" fillId="0" borderId="0" xfId="0" applyFont="1"/>
    <xf numFmtId="0" fontId="28" fillId="0" borderId="0" xfId="0" applyFont="1" applyBorder="1" applyAlignment="1">
      <alignment vertical="top" wrapText="1"/>
    </xf>
    <xf numFmtId="0" fontId="26" fillId="0" borderId="0" xfId="0" applyFont="1" applyAlignment="1">
      <alignment horizontal="left" vertical="top"/>
    </xf>
    <xf numFmtId="1" fontId="30" fillId="0" borderId="8" xfId="0" applyNumberFormat="1" applyFont="1" applyBorder="1" applyAlignment="1">
      <alignment horizontal="center" vertical="center" shrinkToFit="1"/>
    </xf>
    <xf numFmtId="1" fontId="29" fillId="0" borderId="8" xfId="0" applyNumberFormat="1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4" fontId="33" fillId="0" borderId="8" xfId="0" applyNumberFormat="1" applyFont="1" applyBorder="1" applyAlignment="1">
      <alignment horizontal="right" vertical="center" shrinkToFit="1"/>
    </xf>
    <xf numFmtId="2" fontId="33" fillId="0" borderId="8" xfId="0" applyNumberFormat="1" applyFont="1" applyBorder="1" applyAlignment="1">
      <alignment horizontal="right" vertical="center" shrinkToFit="1"/>
    </xf>
    <xf numFmtId="165" fontId="31" fillId="0" borderId="8" xfId="0" applyNumberFormat="1" applyFont="1" applyBorder="1" applyAlignment="1">
      <alignment horizontal="left" vertical="center" shrinkToFit="1"/>
    </xf>
    <xf numFmtId="4" fontId="33" fillId="2" borderId="8" xfId="0" applyNumberFormat="1" applyFont="1" applyFill="1" applyBorder="1" applyAlignment="1">
      <alignment horizontal="right" vertical="center" shrinkToFit="1"/>
    </xf>
    <xf numFmtId="0" fontId="32" fillId="0" borderId="7" xfId="0" applyFont="1" applyBorder="1" applyAlignment="1">
      <alignment horizontal="left" vertical="center" wrapText="1"/>
    </xf>
    <xf numFmtId="4" fontId="33" fillId="2" borderId="7" xfId="0" applyNumberFormat="1" applyFont="1" applyFill="1" applyBorder="1" applyAlignment="1">
      <alignment horizontal="right" vertical="center" shrinkToFit="1"/>
    </xf>
    <xf numFmtId="4" fontId="33" fillId="0" borderId="7" xfId="0" applyNumberFormat="1" applyFont="1" applyBorder="1" applyAlignment="1">
      <alignment horizontal="right" vertical="center" shrinkToFit="1"/>
    </xf>
    <xf numFmtId="0" fontId="32" fillId="0" borderId="13" xfId="0" applyFont="1" applyBorder="1" applyAlignment="1">
      <alignment horizontal="left" vertical="center" wrapText="1"/>
    </xf>
    <xf numFmtId="165" fontId="33" fillId="0" borderId="7" xfId="0" applyNumberFormat="1" applyFont="1" applyBorder="1" applyAlignment="1">
      <alignment horizontal="left" vertical="center" shrinkToFit="1"/>
    </xf>
    <xf numFmtId="165" fontId="33" fillId="0" borderId="6" xfId="0" applyNumberFormat="1" applyFont="1" applyBorder="1" applyAlignment="1">
      <alignment horizontal="left" vertical="center" shrinkToFit="1"/>
    </xf>
    <xf numFmtId="0" fontId="32" fillId="0" borderId="6" xfId="0" applyFont="1" applyBorder="1" applyAlignment="1">
      <alignment horizontal="left" vertical="center" wrapText="1"/>
    </xf>
    <xf numFmtId="4" fontId="33" fillId="0" borderId="6" xfId="0" applyNumberFormat="1" applyFont="1" applyBorder="1" applyAlignment="1">
      <alignment horizontal="right" vertical="center" shrinkToFit="1"/>
    </xf>
    <xf numFmtId="1" fontId="33" fillId="0" borderId="7" xfId="0" applyNumberFormat="1" applyFont="1" applyBorder="1" applyAlignment="1">
      <alignment horizontal="left" vertical="center" shrinkToFit="1"/>
    </xf>
    <xf numFmtId="2" fontId="33" fillId="0" borderId="7" xfId="0" applyNumberFormat="1" applyFont="1" applyBorder="1" applyAlignment="1">
      <alignment horizontal="right" vertical="center" shrinkToFit="1"/>
    </xf>
    <xf numFmtId="1" fontId="33" fillId="0" borderId="8" xfId="0" applyNumberFormat="1" applyFont="1" applyBorder="1" applyAlignment="1">
      <alignment horizontal="left" vertical="center" shrinkToFit="1"/>
    </xf>
    <xf numFmtId="1" fontId="31" fillId="0" borderId="8" xfId="0" applyNumberFormat="1" applyFont="1" applyBorder="1" applyAlignment="1">
      <alignment horizontal="left" vertical="center" shrinkToFit="1"/>
    </xf>
    <xf numFmtId="0" fontId="35" fillId="0" borderId="8" xfId="0" applyFont="1" applyBorder="1" applyAlignment="1">
      <alignment horizontal="left" vertical="center" wrapText="1"/>
    </xf>
    <xf numFmtId="4" fontId="31" fillId="0" borderId="8" xfId="0" applyNumberFormat="1" applyFont="1" applyBorder="1" applyAlignment="1">
      <alignment horizontal="right" vertical="center" shrinkToFit="1"/>
    </xf>
    <xf numFmtId="2" fontId="31" fillId="0" borderId="8" xfId="0" applyNumberFormat="1" applyFont="1" applyBorder="1" applyAlignment="1">
      <alignment horizontal="right" vertical="center" shrinkToFit="1"/>
    </xf>
    <xf numFmtId="0" fontId="35" fillId="0" borderId="8" xfId="0" applyFont="1" applyBorder="1" applyAlignment="1">
      <alignment horizontal="left" vertical="top" wrapText="1"/>
    </xf>
    <xf numFmtId="4" fontId="35" fillId="0" borderId="8" xfId="0" applyNumberFormat="1" applyFont="1" applyBorder="1" applyAlignment="1">
      <alignment horizontal="right" vertical="center" wrapText="1"/>
    </xf>
    <xf numFmtId="0" fontId="36" fillId="0" borderId="8" xfId="0" applyFont="1" applyBorder="1" applyAlignment="1">
      <alignment horizontal="left" vertical="center" wrapText="1"/>
    </xf>
    <xf numFmtId="4" fontId="32" fillId="0" borderId="8" xfId="0" applyNumberFormat="1" applyFont="1" applyBorder="1" applyAlignment="1">
      <alignment horizontal="right" vertical="center" wrapText="1"/>
    </xf>
    <xf numFmtId="166" fontId="31" fillId="0" borderId="8" xfId="0" applyNumberFormat="1" applyFont="1" applyBorder="1" applyAlignment="1">
      <alignment horizontal="right" vertical="center" shrinkToFit="1"/>
    </xf>
    <xf numFmtId="1" fontId="31" fillId="0" borderId="7" xfId="0" applyNumberFormat="1" applyFont="1" applyBorder="1" applyAlignment="1">
      <alignment horizontal="left" vertical="center" shrinkToFit="1"/>
    </xf>
    <xf numFmtId="0" fontId="35" fillId="0" borderId="7" xfId="0" applyFont="1" applyBorder="1" applyAlignment="1">
      <alignment horizontal="left" vertical="center" wrapText="1"/>
    </xf>
    <xf numFmtId="4" fontId="31" fillId="0" borderId="7" xfId="0" applyNumberFormat="1" applyFont="1" applyBorder="1" applyAlignment="1">
      <alignment horizontal="right" vertical="center" shrinkToFit="1"/>
    </xf>
    <xf numFmtId="2" fontId="31" fillId="0" borderId="7" xfId="0" applyNumberFormat="1" applyFont="1" applyBorder="1" applyAlignment="1">
      <alignment horizontal="right" vertical="center" shrinkToFit="1"/>
    </xf>
    <xf numFmtId="0" fontId="36" fillId="0" borderId="7" xfId="0" applyFont="1" applyBorder="1" applyAlignment="1">
      <alignment horizontal="left" vertical="center" wrapText="1"/>
    </xf>
    <xf numFmtId="1" fontId="37" fillId="0" borderId="7" xfId="0" applyNumberFormat="1" applyFont="1" applyBorder="1" applyAlignment="1">
      <alignment horizontal="left" vertical="center" shrinkToFit="1"/>
    </xf>
    <xf numFmtId="1" fontId="38" fillId="0" borderId="7" xfId="0" applyNumberFormat="1" applyFont="1" applyBorder="1" applyAlignment="1">
      <alignment horizontal="left" vertical="center" shrinkToFit="1"/>
    </xf>
    <xf numFmtId="0" fontId="34" fillId="0" borderId="3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1" fontId="33" fillId="0" borderId="14" xfId="0" applyNumberFormat="1" applyFont="1" applyBorder="1" applyAlignment="1">
      <alignment horizontal="left" vertical="center" shrinkToFit="1"/>
    </xf>
    <xf numFmtId="1" fontId="33" fillId="0" borderId="13" xfId="0" applyNumberFormat="1" applyFont="1" applyBorder="1" applyAlignment="1">
      <alignment horizontal="left" vertical="center" shrinkToFit="1"/>
    </xf>
    <xf numFmtId="4" fontId="33" fillId="0" borderId="13" xfId="0" applyNumberFormat="1" applyFont="1" applyBorder="1" applyAlignment="1">
      <alignment horizontal="right" vertical="center" shrinkToFit="1"/>
    </xf>
    <xf numFmtId="4" fontId="32" fillId="0" borderId="13" xfId="0" applyNumberFormat="1" applyFont="1" applyBorder="1" applyAlignment="1">
      <alignment horizontal="right" vertical="center" wrapText="1"/>
    </xf>
    <xf numFmtId="1" fontId="33" fillId="0" borderId="3" xfId="0" applyNumberFormat="1" applyFont="1" applyBorder="1" applyAlignment="1">
      <alignment horizontal="left" vertical="center" shrinkToFit="1"/>
    </xf>
    <xf numFmtId="0" fontId="32" fillId="0" borderId="3" xfId="0" applyFont="1" applyBorder="1" applyAlignment="1">
      <alignment horizontal="left" vertical="center" wrapText="1"/>
    </xf>
    <xf numFmtId="4" fontId="33" fillId="0" borderId="3" xfId="0" applyNumberFormat="1" applyFont="1" applyBorder="1" applyAlignment="1">
      <alignment horizontal="right" vertical="center" shrinkToFit="1"/>
    </xf>
    <xf numFmtId="2" fontId="32" fillId="0" borderId="3" xfId="0" applyNumberFormat="1" applyFont="1" applyBorder="1" applyAlignment="1">
      <alignment horizontal="right" vertical="center" wrapText="1"/>
    </xf>
    <xf numFmtId="1" fontId="31" fillId="0" borderId="3" xfId="0" applyNumberFormat="1" applyFont="1" applyBorder="1" applyAlignment="1">
      <alignment horizontal="left" vertical="center" shrinkToFit="1"/>
    </xf>
    <xf numFmtId="0" fontId="35" fillId="0" borderId="3" xfId="0" applyFont="1" applyBorder="1" applyAlignment="1">
      <alignment horizontal="left" vertical="center" wrapText="1"/>
    </xf>
    <xf numFmtId="4" fontId="31" fillId="0" borderId="3" xfId="0" applyNumberFormat="1" applyFont="1" applyBorder="1" applyAlignment="1">
      <alignment horizontal="right" vertical="center" shrinkToFit="1"/>
    </xf>
    <xf numFmtId="2" fontId="35" fillId="0" borderId="3" xfId="0" applyNumberFormat="1" applyFont="1" applyBorder="1" applyAlignment="1">
      <alignment horizontal="right" vertical="center" wrapText="1"/>
    </xf>
    <xf numFmtId="1" fontId="33" fillId="0" borderId="11" xfId="0" applyNumberFormat="1" applyFont="1" applyBorder="1" applyAlignment="1">
      <alignment horizontal="left" vertical="center" shrinkToFit="1"/>
    </xf>
    <xf numFmtId="0" fontId="32" fillId="0" borderId="11" xfId="0" applyFont="1" applyBorder="1" applyAlignment="1">
      <alignment horizontal="left" vertical="center" wrapText="1"/>
    </xf>
    <xf numFmtId="4" fontId="33" fillId="0" borderId="11" xfId="0" applyNumberFormat="1" applyFont="1" applyBorder="1" applyAlignment="1">
      <alignment horizontal="right" vertical="center" shrinkToFit="1"/>
    </xf>
    <xf numFmtId="4" fontId="32" fillId="0" borderId="11" xfId="0" applyNumberFormat="1" applyFont="1" applyBorder="1" applyAlignment="1">
      <alignment horizontal="right" vertical="center" wrapText="1"/>
    </xf>
    <xf numFmtId="1" fontId="33" fillId="0" borderId="6" xfId="0" applyNumberFormat="1" applyFont="1" applyBorder="1" applyAlignment="1">
      <alignment horizontal="left" vertical="center" shrinkToFit="1"/>
    </xf>
    <xf numFmtId="2" fontId="33" fillId="0" borderId="6" xfId="0" applyNumberFormat="1" applyFont="1" applyBorder="1" applyAlignment="1">
      <alignment horizontal="right" vertical="center" shrinkToFit="1"/>
    </xf>
    <xf numFmtId="1" fontId="31" fillId="0" borderId="6" xfId="0" applyNumberFormat="1" applyFont="1" applyBorder="1" applyAlignment="1">
      <alignment horizontal="left" vertical="center" shrinkToFit="1"/>
    </xf>
    <xf numFmtId="0" fontId="35" fillId="0" borderId="6" xfId="0" applyFont="1" applyBorder="1" applyAlignment="1">
      <alignment horizontal="left" vertical="center" wrapText="1"/>
    </xf>
    <xf numFmtId="2" fontId="31" fillId="0" borderId="6" xfId="0" applyNumberFormat="1" applyFont="1" applyBorder="1" applyAlignment="1">
      <alignment horizontal="right" vertical="center" shrinkToFit="1"/>
    </xf>
    <xf numFmtId="4" fontId="31" fillId="0" borderId="6" xfId="0" applyNumberFormat="1" applyFont="1" applyBorder="1" applyAlignment="1">
      <alignment horizontal="right" vertical="center" shrinkToFit="1"/>
    </xf>
    <xf numFmtId="0" fontId="34" fillId="0" borderId="6" xfId="0" applyFont="1" applyBorder="1" applyAlignment="1">
      <alignment horizontal="left" vertical="center" wrapText="1"/>
    </xf>
    <xf numFmtId="1" fontId="31" fillId="0" borderId="15" xfId="0" applyNumberFormat="1" applyFont="1" applyBorder="1" applyAlignment="1">
      <alignment horizontal="left" vertical="center" shrinkToFit="1"/>
    </xf>
    <xf numFmtId="0" fontId="35" fillId="0" borderId="15" xfId="0" applyFont="1" applyBorder="1" applyAlignment="1">
      <alignment horizontal="left" vertical="center" wrapText="1"/>
    </xf>
    <xf numFmtId="4" fontId="35" fillId="0" borderId="15" xfId="0" applyNumberFormat="1" applyFont="1" applyBorder="1" applyAlignment="1">
      <alignment horizontal="right" vertical="center" wrapText="1"/>
    </xf>
    <xf numFmtId="4" fontId="31" fillId="0" borderId="15" xfId="0" applyNumberFormat="1" applyFont="1" applyBorder="1" applyAlignment="1">
      <alignment horizontal="right" vertical="center" shrinkToFit="1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2" fontId="31" fillId="0" borderId="0" xfId="0" applyNumberFormat="1" applyFont="1" applyBorder="1" applyAlignment="1">
      <alignment horizontal="right" vertical="center" shrinkToFi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2" fillId="3" borderId="3" xfId="0" applyNumberFormat="1" applyFont="1" applyFill="1" applyBorder="1" applyAlignment="1" applyProtection="1">
      <alignment horizontal="left" vertical="center" wrapText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4" fontId="40" fillId="2" borderId="4" xfId="0" applyNumberFormat="1" applyFont="1" applyFill="1" applyBorder="1" applyAlignment="1">
      <alignment horizontal="right"/>
    </xf>
    <xf numFmtId="0" fontId="41" fillId="2" borderId="3" xfId="0" quotePrefix="1" applyFont="1" applyFill="1" applyBorder="1" applyAlignment="1">
      <alignment horizontal="left" vertical="center" wrapText="1"/>
    </xf>
    <xf numFmtId="3" fontId="40" fillId="2" borderId="4" xfId="0" applyNumberFormat="1" applyFont="1" applyFill="1" applyBorder="1" applyAlignment="1">
      <alignment horizontal="right"/>
    </xf>
    <xf numFmtId="3" fontId="40" fillId="2" borderId="3" xfId="0" applyNumberFormat="1" applyFont="1" applyFill="1" applyBorder="1" applyAlignment="1">
      <alignment horizontal="right"/>
    </xf>
    <xf numFmtId="0" fontId="32" fillId="2" borderId="3" xfId="0" applyNumberFormat="1" applyFont="1" applyFill="1" applyBorder="1" applyAlignment="1" applyProtection="1">
      <alignment vertical="center" wrapText="1"/>
    </xf>
    <xf numFmtId="0" fontId="41" fillId="2" borderId="3" xfId="0" quotePrefix="1" applyFont="1" applyFill="1" applyBorder="1" applyAlignment="1">
      <alignment horizontal="left" vertical="center"/>
    </xf>
    <xf numFmtId="3" fontId="40" fillId="2" borderId="3" xfId="0" applyNumberFormat="1" applyFont="1" applyFill="1" applyBorder="1" applyAlignment="1" applyProtection="1">
      <alignment horizontal="right"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4" fontId="40" fillId="2" borderId="3" xfId="0" applyNumberFormat="1" applyFont="1" applyFill="1" applyBorder="1" applyAlignment="1">
      <alignment horizontal="right"/>
    </xf>
    <xf numFmtId="0" fontId="35" fillId="2" borderId="3" xfId="0" quotePrefix="1" applyFont="1" applyFill="1" applyBorder="1" applyAlignment="1">
      <alignment horizontal="left" vertical="center"/>
    </xf>
    <xf numFmtId="0" fontId="35" fillId="2" borderId="3" xfId="0" quotePrefix="1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/>
    </xf>
    <xf numFmtId="0" fontId="35" fillId="2" borderId="3" xfId="0" applyNumberFormat="1" applyFont="1" applyFill="1" applyBorder="1" applyAlignment="1" applyProtection="1">
      <alignment horizontal="left" vertical="center"/>
    </xf>
    <xf numFmtId="0" fontId="35" fillId="2" borderId="3" xfId="0" applyNumberFormat="1" applyFont="1" applyFill="1" applyBorder="1" applyAlignment="1" applyProtection="1">
      <alignment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4" fontId="17" fillId="3" borderId="4" xfId="0" applyNumberFormat="1" applyFont="1" applyFill="1" applyBorder="1" applyAlignment="1">
      <alignment horizontal="right"/>
    </xf>
    <xf numFmtId="0" fontId="20" fillId="5" borderId="3" xfId="0" applyNumberFormat="1" applyFont="1" applyFill="1" applyBorder="1" applyAlignment="1" applyProtection="1">
      <alignment horizontal="left" vertical="center" wrapText="1"/>
    </xf>
    <xf numFmtId="4" fontId="17" fillId="5" borderId="4" xfId="0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right"/>
    </xf>
    <xf numFmtId="0" fontId="42" fillId="2" borderId="3" xfId="0" applyFont="1" applyFill="1" applyBorder="1" applyAlignment="1">
      <alignment horizontal="left" vertical="center"/>
    </xf>
    <xf numFmtId="4" fontId="43" fillId="2" borderId="4" xfId="0" applyNumberFormat="1" applyFont="1" applyFill="1" applyBorder="1" applyAlignment="1">
      <alignment horizontal="right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4" fontId="19" fillId="0" borderId="3" xfId="0" applyNumberFormat="1" applyFont="1" applyFill="1" applyBorder="1" applyAlignment="1" applyProtection="1">
      <alignment horizontal="right" wrapText="1"/>
    </xf>
    <xf numFmtId="4" fontId="19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4" fontId="40" fillId="2" borderId="3" xfId="0" applyNumberFormat="1" applyFont="1" applyFill="1" applyBorder="1" applyAlignment="1" applyProtection="1">
      <alignment horizontal="right" wrapText="1"/>
    </xf>
    <xf numFmtId="0" fontId="32" fillId="5" borderId="3" xfId="0" applyFont="1" applyFill="1" applyBorder="1"/>
    <xf numFmtId="0" fontId="32" fillId="2" borderId="3" xfId="0" quotePrefix="1" applyFont="1" applyFill="1" applyBorder="1" applyAlignment="1">
      <alignment horizontal="left" vertical="center"/>
    </xf>
    <xf numFmtId="0" fontId="44" fillId="2" borderId="3" xfId="0" quotePrefix="1" applyFont="1" applyFill="1" applyBorder="1" applyAlignment="1">
      <alignment horizontal="left" vertical="center"/>
    </xf>
    <xf numFmtId="0" fontId="32" fillId="2" borderId="3" xfId="0" quotePrefix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left" vertical="center"/>
    </xf>
    <xf numFmtId="0" fontId="32" fillId="2" borderId="3" xfId="0" applyNumberFormat="1" applyFont="1" applyFill="1" applyBorder="1" applyAlignment="1" applyProtection="1">
      <alignment horizontal="left" vertical="center"/>
    </xf>
    <xf numFmtId="0" fontId="44" fillId="2" borderId="3" xfId="0" applyNumberFormat="1" applyFont="1" applyFill="1" applyBorder="1" applyAlignment="1" applyProtection="1">
      <alignment horizontal="left" vertical="center" wrapText="1"/>
    </xf>
    <xf numFmtId="0" fontId="32" fillId="3" borderId="3" xfId="0" applyFont="1" applyFill="1" applyBorder="1" applyAlignment="1">
      <alignment horizontal="left" vertical="center"/>
    </xf>
    <xf numFmtId="0" fontId="32" fillId="3" borderId="3" xfId="0" applyNumberFormat="1" applyFont="1" applyFill="1" applyBorder="1" applyAlignment="1" applyProtection="1">
      <alignment horizontal="left" vertical="center"/>
    </xf>
    <xf numFmtId="0" fontId="32" fillId="3" borderId="3" xfId="0" applyNumberFormat="1" applyFont="1" applyFill="1" applyBorder="1" applyAlignment="1" applyProtection="1">
      <alignment vertical="center" wrapText="1"/>
    </xf>
    <xf numFmtId="0" fontId="45" fillId="2" borderId="4" xfId="0" applyNumberFormat="1" applyFont="1" applyFill="1" applyBorder="1" applyAlignment="1" applyProtection="1">
      <alignment horizontal="center" vertical="center" wrapText="1"/>
    </xf>
    <xf numFmtId="0" fontId="45" fillId="2" borderId="3" xfId="0" applyNumberFormat="1" applyFont="1" applyFill="1" applyBorder="1" applyAlignment="1" applyProtection="1">
      <alignment horizontal="center" vertical="center" wrapText="1"/>
    </xf>
    <xf numFmtId="4" fontId="45" fillId="3" borderId="3" xfId="0" applyNumberFormat="1" applyFont="1" applyFill="1" applyBorder="1" applyAlignment="1">
      <alignment horizontal="right"/>
    </xf>
    <xf numFmtId="4" fontId="45" fillId="0" borderId="3" xfId="0" applyNumberFormat="1" applyFont="1" applyFill="1" applyBorder="1" applyAlignment="1">
      <alignment horizontal="right"/>
    </xf>
    <xf numFmtId="0" fontId="47" fillId="3" borderId="1" xfId="0" applyFont="1" applyFill="1" applyBorder="1" applyAlignment="1">
      <alignment horizontal="left" vertical="center"/>
    </xf>
    <xf numFmtId="0" fontId="48" fillId="3" borderId="2" xfId="0" applyNumberFormat="1" applyFont="1" applyFill="1" applyBorder="1" applyAlignment="1" applyProtection="1">
      <alignment vertical="center"/>
    </xf>
    <xf numFmtId="4" fontId="45" fillId="0" borderId="3" xfId="0" applyNumberFormat="1" applyFont="1" applyFill="1" applyBorder="1" applyAlignment="1" applyProtection="1">
      <alignment horizontal="right" wrapText="1"/>
    </xf>
    <xf numFmtId="4" fontId="45" fillId="0" borderId="3" xfId="0" applyNumberFormat="1" applyFont="1" applyBorder="1" applyAlignment="1">
      <alignment horizontal="right"/>
    </xf>
    <xf numFmtId="4" fontId="47" fillId="4" borderId="1" xfId="0" quotePrefix="1" applyNumberFormat="1" applyFont="1" applyFill="1" applyBorder="1" applyAlignment="1">
      <alignment horizontal="right"/>
    </xf>
    <xf numFmtId="4" fontId="47" fillId="4" borderId="3" xfId="0" applyNumberFormat="1" applyFont="1" applyFill="1" applyBorder="1" applyAlignment="1" applyProtection="1">
      <alignment horizontal="right" wrapText="1"/>
    </xf>
    <xf numFmtId="4" fontId="47" fillId="3" borderId="1" xfId="0" quotePrefix="1" applyNumberFormat="1" applyFont="1" applyFill="1" applyBorder="1" applyAlignment="1">
      <alignment horizontal="right"/>
    </xf>
    <xf numFmtId="4" fontId="47" fillId="3" borderId="3" xfId="0" quotePrefix="1" applyNumberFormat="1" applyFont="1" applyFill="1" applyBorder="1" applyAlignment="1">
      <alignment horizontal="right"/>
    </xf>
    <xf numFmtId="4" fontId="45" fillId="3" borderId="1" xfId="0" quotePrefix="1" applyNumberFormat="1" applyFont="1" applyFill="1" applyBorder="1" applyAlignment="1">
      <alignment horizontal="right"/>
    </xf>
    <xf numFmtId="4" fontId="45" fillId="3" borderId="3" xfId="0" quotePrefix="1" applyNumberFormat="1" applyFont="1" applyFill="1" applyBorder="1" applyAlignment="1">
      <alignment horizontal="right"/>
    </xf>
    <xf numFmtId="4" fontId="32" fillId="5" borderId="3" xfId="0" applyNumberFormat="1" applyFont="1" applyFill="1" applyBorder="1" applyAlignment="1">
      <alignment horizontal="right" vertical="center" wrapText="1"/>
    </xf>
    <xf numFmtId="4" fontId="19" fillId="3" borderId="4" xfId="0" applyNumberFormat="1" applyFont="1" applyFill="1" applyBorder="1" applyAlignment="1">
      <alignment horizontal="right" vertical="center"/>
    </xf>
    <xf numFmtId="4" fontId="32" fillId="2" borderId="4" xfId="0" applyNumberFormat="1" applyFont="1" applyFill="1" applyBorder="1" applyAlignment="1" applyProtection="1">
      <alignment horizontal="right" vertical="center" wrapText="1"/>
    </xf>
    <xf numFmtId="4" fontId="40" fillId="2" borderId="4" xfId="0" applyNumberFormat="1" applyFont="1" applyFill="1" applyBorder="1" applyAlignment="1">
      <alignment horizontal="right" vertical="center"/>
    </xf>
    <xf numFmtId="4" fontId="40" fillId="2" borderId="3" xfId="0" applyNumberFormat="1" applyFont="1" applyFill="1" applyBorder="1" applyAlignment="1">
      <alignment horizontal="right" vertical="center"/>
    </xf>
    <xf numFmtId="4" fontId="32" fillId="2" borderId="4" xfId="0" quotePrefix="1" applyNumberFormat="1" applyFont="1" applyFill="1" applyBorder="1" applyAlignment="1">
      <alignment horizontal="right" vertical="center" wrapText="1"/>
    </xf>
    <xf numFmtId="4" fontId="34" fillId="0" borderId="3" xfId="0" applyNumberFormat="1" applyFont="1" applyBorder="1" applyAlignment="1">
      <alignment vertical="center"/>
    </xf>
    <xf numFmtId="4" fontId="35" fillId="2" borderId="4" xfId="0" quotePrefix="1" applyNumberFormat="1" applyFont="1" applyFill="1" applyBorder="1" applyAlignment="1">
      <alignment horizontal="right" vertical="center" wrapText="1"/>
    </xf>
    <xf numFmtId="4" fontId="36" fillId="0" borderId="3" xfId="0" applyNumberFormat="1" applyFont="1" applyBorder="1" applyAlignment="1">
      <alignment horizontal="right" vertical="center"/>
    </xf>
    <xf numFmtId="4" fontId="19" fillId="2" borderId="4" xfId="0" applyNumberFormat="1" applyFont="1" applyFill="1" applyBorder="1" applyAlignment="1">
      <alignment horizontal="right" vertical="center"/>
    </xf>
    <xf numFmtId="4" fontId="32" fillId="3" borderId="4" xfId="0" applyNumberFormat="1" applyFont="1" applyFill="1" applyBorder="1" applyAlignment="1" applyProtection="1">
      <alignment horizontal="right" vertical="center" wrapText="1"/>
    </xf>
    <xf numFmtId="4" fontId="35" fillId="2" borderId="4" xfId="0" applyNumberFormat="1" applyFont="1" applyFill="1" applyBorder="1" applyAlignment="1" applyProtection="1">
      <alignment horizontal="right" vertical="center" wrapText="1"/>
    </xf>
    <xf numFmtId="4" fontId="40" fillId="2" borderId="3" xfId="0" applyNumberFormat="1" applyFont="1" applyFill="1" applyBorder="1" applyAlignment="1" applyProtection="1">
      <alignment horizontal="right" vertical="center" wrapText="1"/>
    </xf>
    <xf numFmtId="0" fontId="32" fillId="5" borderId="3" xfId="0" applyFont="1" applyFill="1" applyBorder="1" applyAlignment="1">
      <alignment vertical="center"/>
    </xf>
    <xf numFmtId="0" fontId="43" fillId="4" borderId="4" xfId="0" applyNumberFormat="1" applyFont="1" applyFill="1" applyBorder="1" applyAlignment="1" applyProtection="1">
      <alignment horizontal="center" vertical="center" wrapText="1"/>
    </xf>
    <xf numFmtId="0" fontId="43" fillId="4" borderId="3" xfId="0" applyNumberFormat="1" applyFont="1" applyFill="1" applyBorder="1" applyAlignment="1" applyProtection="1">
      <alignment horizontal="center" vertical="center" wrapText="1"/>
    </xf>
    <xf numFmtId="0" fontId="32" fillId="5" borderId="3" xfId="0" applyNumberFormat="1" applyFont="1" applyFill="1" applyBorder="1" applyAlignment="1" applyProtection="1">
      <alignment vertical="center" wrapText="1"/>
    </xf>
    <xf numFmtId="164" fontId="32" fillId="2" borderId="4" xfId="0" applyNumberFormat="1" applyFont="1" applyFill="1" applyBorder="1" applyAlignment="1" applyProtection="1">
      <alignment horizontal="right" vertical="center" wrapText="1"/>
    </xf>
    <xf numFmtId="164" fontId="40" fillId="2" borderId="4" xfId="0" applyNumberFormat="1" applyFont="1" applyFill="1" applyBorder="1" applyAlignment="1">
      <alignment horizontal="right" vertical="center" wrapText="1"/>
    </xf>
    <xf numFmtId="164" fontId="40" fillId="2" borderId="3" xfId="0" applyNumberFormat="1" applyFont="1" applyFill="1" applyBorder="1" applyAlignment="1">
      <alignment horizontal="right" vertical="center" wrapText="1"/>
    </xf>
    <xf numFmtId="164" fontId="35" fillId="2" borderId="4" xfId="0" applyNumberFormat="1" applyFont="1" applyFill="1" applyBorder="1" applyAlignment="1" applyProtection="1">
      <alignment horizontal="right" vertical="center" wrapText="1"/>
    </xf>
    <xf numFmtId="164" fontId="32" fillId="2" borderId="4" xfId="0" quotePrefix="1" applyNumberFormat="1" applyFont="1" applyFill="1" applyBorder="1" applyAlignment="1">
      <alignment horizontal="right" vertical="center" wrapText="1"/>
    </xf>
    <xf numFmtId="164" fontId="35" fillId="2" borderId="4" xfId="0" quotePrefix="1" applyNumberFormat="1" applyFont="1" applyFill="1" applyBorder="1" applyAlignment="1">
      <alignment horizontal="right" vertical="center" wrapText="1"/>
    </xf>
    <xf numFmtId="0" fontId="35" fillId="2" borderId="3" xfId="0" applyNumberFormat="1" applyFont="1" applyFill="1" applyBorder="1" applyAlignment="1" applyProtection="1">
      <alignment horizontal="right" vertical="center"/>
    </xf>
    <xf numFmtId="0" fontId="35" fillId="2" borderId="3" xfId="0" applyNumberFormat="1" applyFont="1" applyFill="1" applyBorder="1" applyAlignment="1" applyProtection="1">
      <alignment horizontal="right" vertical="center" wrapText="1"/>
    </xf>
    <xf numFmtId="0" fontId="35" fillId="2" borderId="3" xfId="0" quotePrefix="1" applyFont="1" applyFill="1" applyBorder="1" applyAlignment="1">
      <alignment horizontal="right" vertical="center"/>
    </xf>
    <xf numFmtId="0" fontId="32" fillId="2" borderId="3" xfId="0" quotePrefix="1" applyFont="1" applyFill="1" applyBorder="1" applyAlignment="1">
      <alignment horizontal="right" vertical="center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25" fillId="4" borderId="4" xfId="0" applyNumberFormat="1" applyFont="1" applyFill="1" applyBorder="1" applyAlignment="1" applyProtection="1">
      <alignment horizontal="center" vertical="center" wrapText="1"/>
    </xf>
    <xf numFmtId="0" fontId="47" fillId="2" borderId="3" xfId="0" applyNumberFormat="1" applyFont="1" applyFill="1" applyBorder="1" applyAlignment="1" applyProtection="1">
      <alignment horizontal="center" vertical="center" wrapText="1"/>
    </xf>
    <xf numFmtId="0" fontId="49" fillId="0" borderId="0" xfId="0" applyFont="1"/>
    <xf numFmtId="4" fontId="32" fillId="2" borderId="4" xfId="0" applyNumberFormat="1" applyFont="1" applyFill="1" applyBorder="1" applyAlignment="1">
      <alignment horizontal="right"/>
    </xf>
    <xf numFmtId="0" fontId="51" fillId="0" borderId="8" xfId="0" applyFont="1" applyBorder="1" applyAlignment="1">
      <alignment horizontal="center" vertical="center" wrapText="1"/>
    </xf>
    <xf numFmtId="0" fontId="52" fillId="3" borderId="3" xfId="0" applyNumberFormat="1" applyFont="1" applyFill="1" applyBorder="1" applyAlignment="1" applyProtection="1">
      <alignment horizontal="center" vertical="center" wrapText="1"/>
    </xf>
    <xf numFmtId="0" fontId="52" fillId="3" borderId="4" xfId="0" applyNumberFormat="1" applyFont="1" applyFill="1" applyBorder="1" applyAlignment="1" applyProtection="1">
      <alignment horizontal="center" vertical="center" wrapText="1"/>
    </xf>
    <xf numFmtId="0" fontId="25" fillId="3" borderId="4" xfId="0" applyNumberFormat="1" applyFont="1" applyFill="1" applyBorder="1" applyAlignment="1" applyProtection="1">
      <alignment horizontal="center" vertical="center" wrapText="1"/>
    </xf>
    <xf numFmtId="0" fontId="25" fillId="3" borderId="3" xfId="0" applyNumberFormat="1" applyFont="1" applyFill="1" applyBorder="1" applyAlignment="1" applyProtection="1">
      <alignment horizontal="center" vertical="center" wrapText="1"/>
    </xf>
    <xf numFmtId="1" fontId="33" fillId="3" borderId="8" xfId="0" applyNumberFormat="1" applyFont="1" applyFill="1" applyBorder="1" applyAlignment="1">
      <alignment horizontal="left" vertical="center" shrinkToFit="1"/>
    </xf>
    <xf numFmtId="0" fontId="32" fillId="3" borderId="8" xfId="0" applyFont="1" applyFill="1" applyBorder="1" applyAlignment="1">
      <alignment horizontal="left" vertical="center" wrapText="1"/>
    </xf>
    <xf numFmtId="4" fontId="33" fillId="3" borderId="8" xfId="0" applyNumberFormat="1" applyFont="1" applyFill="1" applyBorder="1" applyAlignment="1">
      <alignment horizontal="right" vertical="center" shrinkToFit="1"/>
    </xf>
    <xf numFmtId="2" fontId="33" fillId="3" borderId="8" xfId="0" applyNumberFormat="1" applyFont="1" applyFill="1" applyBorder="1" applyAlignment="1">
      <alignment horizontal="right" vertical="center" shrinkToFit="1"/>
    </xf>
    <xf numFmtId="0" fontId="34" fillId="3" borderId="8" xfId="0" applyFont="1" applyFill="1" applyBorder="1" applyAlignment="1">
      <alignment horizontal="left" vertical="center" wrapText="1"/>
    </xf>
    <xf numFmtId="4" fontId="32" fillId="3" borderId="8" xfId="0" applyNumberFormat="1" applyFont="1" applyFill="1" applyBorder="1" applyAlignment="1">
      <alignment horizontal="right" vertical="center" wrapText="1"/>
    </xf>
    <xf numFmtId="165" fontId="31" fillId="3" borderId="8" xfId="0" applyNumberFormat="1" applyFont="1" applyFill="1" applyBorder="1" applyAlignment="1">
      <alignment horizontal="left" vertical="center" shrinkToFit="1"/>
    </xf>
    <xf numFmtId="0" fontId="47" fillId="4" borderId="1" xfId="0" applyNumberFormat="1" applyFont="1" applyFill="1" applyBorder="1" applyAlignment="1" applyProtection="1">
      <alignment horizontal="left" vertical="center" wrapText="1"/>
    </xf>
    <xf numFmtId="0" fontId="47" fillId="4" borderId="2" xfId="0" applyNumberFormat="1" applyFont="1" applyFill="1" applyBorder="1" applyAlignment="1" applyProtection="1">
      <alignment horizontal="left" vertical="center" wrapText="1"/>
    </xf>
    <xf numFmtId="0" fontId="47" fillId="4" borderId="4" xfId="0" applyNumberFormat="1" applyFont="1" applyFill="1" applyBorder="1" applyAlignment="1" applyProtection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47" fillId="3" borderId="1" xfId="0" quotePrefix="1" applyNumberFormat="1" applyFont="1" applyFill="1" applyBorder="1" applyAlignment="1" applyProtection="1">
      <alignment horizontal="left" vertical="center" wrapText="1"/>
    </xf>
    <xf numFmtId="0" fontId="48" fillId="3" borderId="2" xfId="0" applyNumberFormat="1" applyFont="1" applyFill="1" applyBorder="1" applyAlignment="1" applyProtection="1">
      <alignment vertical="center" wrapText="1"/>
    </xf>
    <xf numFmtId="0" fontId="45" fillId="0" borderId="1" xfId="0" quotePrefix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7" fillId="0" borderId="1" xfId="0" quotePrefix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 wrapText="1"/>
    </xf>
    <xf numFmtId="0" fontId="47" fillId="3" borderId="1" xfId="0" applyNumberFormat="1" applyFont="1" applyFill="1" applyBorder="1" applyAlignment="1" applyProtection="1">
      <alignment horizontal="left" vertical="center" wrapText="1"/>
    </xf>
    <xf numFmtId="0" fontId="47" fillId="3" borderId="2" xfId="0" applyNumberFormat="1" applyFont="1" applyFill="1" applyBorder="1" applyAlignment="1" applyProtection="1">
      <alignment horizontal="left" vertical="center" wrapText="1"/>
    </xf>
    <xf numFmtId="0" fontId="47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47" fillId="0" borderId="1" xfId="0" quotePrefix="1" applyNumberFormat="1" applyFont="1" applyFill="1" applyBorder="1" applyAlignment="1" applyProtection="1">
      <alignment horizontal="left" vertical="center" wrapText="1"/>
    </xf>
    <xf numFmtId="0" fontId="48" fillId="0" borderId="2" xfId="0" applyNumberFormat="1" applyFont="1" applyFill="1" applyBorder="1" applyAlignment="1" applyProtection="1">
      <alignment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48" fillId="3" borderId="2" xfId="0" applyNumberFormat="1" applyFont="1" applyFill="1" applyBorder="1" applyAlignment="1" applyProtection="1">
      <alignment vertical="center"/>
    </xf>
    <xf numFmtId="0" fontId="47" fillId="0" borderId="1" xfId="0" applyNumberFormat="1" applyFont="1" applyFill="1" applyBorder="1" applyAlignment="1" applyProtection="1">
      <alignment horizontal="left" vertical="center" wrapText="1"/>
    </xf>
    <xf numFmtId="0" fontId="48" fillId="0" borderId="2" xfId="0" applyNumberFormat="1" applyFont="1" applyFill="1" applyBorder="1" applyAlignment="1" applyProtection="1">
      <alignment vertical="center"/>
    </xf>
    <xf numFmtId="0" fontId="47" fillId="0" borderId="1" xfId="0" quotePrefix="1" applyFont="1" applyFill="1" applyBorder="1" applyAlignment="1">
      <alignment horizontal="left" vertical="center"/>
    </xf>
    <xf numFmtId="0" fontId="45" fillId="0" borderId="3" xfId="0" quotePrefix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/>
    </xf>
    <xf numFmtId="0" fontId="47" fillId="0" borderId="2" xfId="0" applyNumberFormat="1" applyFont="1" applyFill="1" applyBorder="1" applyAlignment="1" applyProtection="1">
      <alignment horizontal="left" vertical="center" wrapText="1"/>
    </xf>
    <xf numFmtId="0" fontId="47" fillId="0" borderId="4" xfId="0" applyNumberFormat="1" applyFont="1" applyFill="1" applyBorder="1" applyAlignment="1" applyProtection="1">
      <alignment horizontal="left" vertical="center" wrapText="1"/>
    </xf>
    <xf numFmtId="0" fontId="47" fillId="0" borderId="1" xfId="0" quotePrefix="1" applyFont="1" applyBorder="1" applyAlignment="1">
      <alignment horizontal="left" vertical="center"/>
    </xf>
    <xf numFmtId="0" fontId="43" fillId="4" borderId="1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19" fillId="4" borderId="2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43" fillId="4" borderId="2" xfId="0" applyNumberFormat="1" applyFont="1" applyFill="1" applyBorder="1" applyAlignment="1" applyProtection="1">
      <alignment horizontal="center" vertical="center" wrapText="1"/>
    </xf>
    <xf numFmtId="0" fontId="43" fillId="4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9" fillId="0" borderId="0" xfId="0" applyFont="1" applyAlignment="1">
      <alignment wrapText="1"/>
    </xf>
    <xf numFmtId="0" fontId="39" fillId="0" borderId="0" xfId="0" applyFont="1" applyAlignment="1">
      <alignment vertical="center" wrapText="1"/>
    </xf>
    <xf numFmtId="0" fontId="50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2" fontId="21" fillId="0" borderId="0" xfId="0" applyNumberFormat="1" applyFont="1" applyBorder="1" applyAlignment="1">
      <alignment horizontal="center" vertical="center" shrinkToFit="1"/>
    </xf>
    <xf numFmtId="165" fontId="21" fillId="0" borderId="0" xfId="0" applyNumberFormat="1" applyFont="1" applyBorder="1" applyAlignment="1">
      <alignment horizontal="left" vertical="center" shrinkToFit="1"/>
    </xf>
    <xf numFmtId="0" fontId="27" fillId="0" borderId="0" xfId="0" applyFont="1" applyAlignment="1">
      <alignment horizontal="center" vertical="top" wrapText="1"/>
    </xf>
    <xf numFmtId="0" fontId="51" fillId="0" borderId="10" xfId="0" applyFont="1" applyBorder="1" applyAlignment="1">
      <alignment horizontal="left" vertical="center" wrapText="1" indent="8"/>
    </xf>
    <xf numFmtId="0" fontId="51" fillId="0" borderId="9" xfId="0" applyFont="1" applyBorder="1" applyAlignment="1">
      <alignment horizontal="left" vertical="center" wrapText="1" indent="8"/>
    </xf>
    <xf numFmtId="1" fontId="29" fillId="0" borderId="10" xfId="0" applyNumberFormat="1" applyFont="1" applyBorder="1" applyAlignment="1">
      <alignment horizontal="center" vertical="center" shrinkToFit="1"/>
    </xf>
    <xf numFmtId="1" fontId="29" fillId="0" borderId="9" xfId="0" applyNumberFormat="1" applyFont="1" applyBorder="1" applyAlignment="1">
      <alignment horizontal="center" vertical="center" shrinkToFit="1"/>
    </xf>
    <xf numFmtId="0" fontId="32" fillId="3" borderId="7" xfId="0" applyFont="1" applyFill="1" applyBorder="1" applyAlignment="1">
      <alignment horizontal="left" vertical="center" wrapText="1"/>
    </xf>
    <xf numFmtId="0" fontId="34" fillId="3" borderId="7" xfId="0" applyFont="1" applyFill="1" applyBorder="1" applyAlignment="1">
      <alignment horizontal="left" vertical="center" wrapText="1"/>
    </xf>
    <xf numFmtId="4" fontId="33" fillId="3" borderId="7" xfId="0" applyNumberFormat="1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opLeftCell="A25" workbookViewId="0">
      <selection activeCell="N15" sqref="N15"/>
    </sheetView>
  </sheetViews>
  <sheetFormatPr defaultRowHeight="15" x14ac:dyDescent="0.25"/>
  <cols>
    <col min="5" max="7" width="25.28515625" customWidth="1"/>
    <col min="8" max="8" width="25.28515625" style="18" customWidth="1"/>
    <col min="9" max="10" width="15.7109375" customWidth="1"/>
    <col min="15" max="15" width="9.28515625" customWidth="1"/>
  </cols>
  <sheetData>
    <row r="1" spans="1:10" ht="42" customHeight="1" x14ac:dyDescent="0.25">
      <c r="A1" s="239" t="s">
        <v>208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8.2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239" t="s">
        <v>19</v>
      </c>
      <c r="B3" s="239"/>
      <c r="C3" s="239"/>
      <c r="D3" s="239"/>
      <c r="E3" s="239"/>
      <c r="F3" s="239"/>
      <c r="G3" s="239"/>
      <c r="H3" s="239"/>
      <c r="I3" s="241"/>
      <c r="J3" s="241"/>
    </row>
    <row r="4" spans="1:10" ht="6.75" customHeight="1" x14ac:dyDescent="0.25">
      <c r="A4" s="37"/>
      <c r="B4" s="37"/>
      <c r="C4" s="37"/>
      <c r="D4" s="37"/>
      <c r="E4" s="37"/>
      <c r="F4" s="37"/>
      <c r="G4" s="37"/>
      <c r="H4" s="38"/>
      <c r="I4" s="38"/>
      <c r="J4" s="38"/>
    </row>
    <row r="5" spans="1:10" ht="18" customHeight="1" x14ac:dyDescent="0.25">
      <c r="A5" s="239" t="s">
        <v>23</v>
      </c>
      <c r="B5" s="240"/>
      <c r="C5" s="240"/>
      <c r="D5" s="240"/>
      <c r="E5" s="240"/>
      <c r="F5" s="240"/>
      <c r="G5" s="240"/>
      <c r="H5" s="240"/>
      <c r="I5" s="240"/>
      <c r="J5" s="240"/>
    </row>
    <row r="6" spans="1:10" ht="9.75" customHeight="1" x14ac:dyDescent="0.25">
      <c r="A6" s="1"/>
      <c r="B6" s="2"/>
      <c r="C6" s="2"/>
      <c r="D6" s="2"/>
      <c r="E6" s="6"/>
      <c r="F6" s="7"/>
      <c r="G6" s="7"/>
      <c r="H6" s="13"/>
      <c r="I6" s="7"/>
      <c r="J6" s="13" t="s">
        <v>88</v>
      </c>
    </row>
    <row r="7" spans="1:10" ht="25.5" customHeight="1" x14ac:dyDescent="0.25">
      <c r="A7" s="223" t="s">
        <v>105</v>
      </c>
      <c r="B7" s="224"/>
      <c r="C7" s="224"/>
      <c r="D7" s="224"/>
      <c r="E7" s="225"/>
      <c r="F7" s="158" t="s">
        <v>180</v>
      </c>
      <c r="G7" s="159" t="s">
        <v>186</v>
      </c>
      <c r="H7" s="159" t="s">
        <v>188</v>
      </c>
      <c r="I7" s="159" t="s">
        <v>125</v>
      </c>
      <c r="J7" s="159" t="s">
        <v>125</v>
      </c>
    </row>
    <row r="8" spans="1:10" s="18" customFormat="1" ht="9" customHeight="1" x14ac:dyDescent="0.25">
      <c r="A8" s="246" t="s">
        <v>122</v>
      </c>
      <c r="B8" s="247"/>
      <c r="C8" s="247"/>
      <c r="D8" s="247"/>
      <c r="E8" s="247"/>
      <c r="F8" s="159" t="s">
        <v>123</v>
      </c>
      <c r="G8" s="159" t="s">
        <v>124</v>
      </c>
      <c r="H8" s="159" t="s">
        <v>126</v>
      </c>
      <c r="I8" s="159" t="s">
        <v>127</v>
      </c>
      <c r="J8" s="159" t="s">
        <v>128</v>
      </c>
    </row>
    <row r="9" spans="1:10" x14ac:dyDescent="0.25">
      <c r="A9" s="231" t="s">
        <v>0</v>
      </c>
      <c r="B9" s="222"/>
      <c r="C9" s="222"/>
      <c r="D9" s="222"/>
      <c r="E9" s="242"/>
      <c r="F9" s="160">
        <v>403757.04</v>
      </c>
      <c r="G9" s="160">
        <f t="shared" ref="G9" si="0">G10+G11</f>
        <v>933000</v>
      </c>
      <c r="H9" s="160">
        <f t="shared" ref="H9" si="1">H10+H11</f>
        <v>442718.27</v>
      </c>
      <c r="I9" s="160">
        <f>H9/F9*100</f>
        <v>109.64967199085866</v>
      </c>
      <c r="J9" s="160">
        <f>H9/G9*100</f>
        <v>47.451047159699897</v>
      </c>
    </row>
    <row r="10" spans="1:10" x14ac:dyDescent="0.25">
      <c r="A10" s="243" t="s">
        <v>89</v>
      </c>
      <c r="B10" s="238"/>
      <c r="C10" s="238"/>
      <c r="D10" s="238"/>
      <c r="E10" s="244"/>
      <c r="F10" s="161">
        <v>403757.04</v>
      </c>
      <c r="G10" s="161">
        <v>933000</v>
      </c>
      <c r="H10" s="161">
        <v>442718.27</v>
      </c>
      <c r="I10" s="161">
        <f t="shared" ref="I10:I15" si="2">H10/F10*100</f>
        <v>109.64967199085866</v>
      </c>
      <c r="J10" s="161">
        <f t="shared" ref="J10:J15" si="3">H10/G10*100</f>
        <v>47.451047159699897</v>
      </c>
    </row>
    <row r="11" spans="1:10" x14ac:dyDescent="0.25">
      <c r="A11" s="245" t="s">
        <v>90</v>
      </c>
      <c r="B11" s="244"/>
      <c r="C11" s="244"/>
      <c r="D11" s="244"/>
      <c r="E11" s="244"/>
      <c r="F11" s="161">
        <v>0</v>
      </c>
      <c r="G11" s="161">
        <v>0</v>
      </c>
      <c r="H11" s="161">
        <v>0</v>
      </c>
      <c r="I11" s="161" t="s">
        <v>130</v>
      </c>
      <c r="J11" s="161" t="s">
        <v>130</v>
      </c>
    </row>
    <row r="12" spans="1:10" x14ac:dyDescent="0.25">
      <c r="A12" s="162" t="s">
        <v>2</v>
      </c>
      <c r="B12" s="163"/>
      <c r="C12" s="163"/>
      <c r="D12" s="163"/>
      <c r="E12" s="163"/>
      <c r="F12" s="160">
        <v>394270.1</v>
      </c>
      <c r="G12" s="160">
        <f t="shared" ref="G12" si="4">G13+G14</f>
        <v>936000</v>
      </c>
      <c r="H12" s="160">
        <f t="shared" ref="H12" si="5">H13+H14</f>
        <v>504331.95</v>
      </c>
      <c r="I12" s="160">
        <f t="shared" si="2"/>
        <v>127.91534280687276</v>
      </c>
      <c r="J12" s="160">
        <f t="shared" si="3"/>
        <v>53.881618589743596</v>
      </c>
    </row>
    <row r="13" spans="1:10" x14ac:dyDescent="0.25">
      <c r="A13" s="237" t="s">
        <v>91</v>
      </c>
      <c r="B13" s="238"/>
      <c r="C13" s="238"/>
      <c r="D13" s="238"/>
      <c r="E13" s="238"/>
      <c r="F13" s="161">
        <v>394270.1</v>
      </c>
      <c r="G13" s="161">
        <v>919000</v>
      </c>
      <c r="H13" s="164">
        <v>494116.32</v>
      </c>
      <c r="I13" s="161">
        <f t="shared" si="2"/>
        <v>125.32431954642263</v>
      </c>
      <c r="J13" s="164">
        <f t="shared" si="3"/>
        <v>53.766737758433081</v>
      </c>
    </row>
    <row r="14" spans="1:10" x14ac:dyDescent="0.25">
      <c r="A14" s="250" t="s">
        <v>92</v>
      </c>
      <c r="B14" s="244"/>
      <c r="C14" s="244"/>
      <c r="D14" s="244"/>
      <c r="E14" s="244"/>
      <c r="F14" s="161">
        <v>0</v>
      </c>
      <c r="G14" s="165">
        <v>17000</v>
      </c>
      <c r="H14" s="164">
        <v>10215.629999999999</v>
      </c>
      <c r="I14" s="165" t="s">
        <v>130</v>
      </c>
      <c r="J14" s="164">
        <f t="shared" si="3"/>
        <v>60.091941176470584</v>
      </c>
    </row>
    <row r="15" spans="1:10" x14ac:dyDescent="0.25">
      <c r="A15" s="221" t="s">
        <v>3</v>
      </c>
      <c r="B15" s="222"/>
      <c r="C15" s="222"/>
      <c r="D15" s="222"/>
      <c r="E15" s="222"/>
      <c r="F15" s="160">
        <v>9486.9400000000023</v>
      </c>
      <c r="G15" s="160">
        <f>G9-G12</f>
        <v>-3000</v>
      </c>
      <c r="H15" s="160">
        <f t="shared" ref="H15" si="6">H9-H12</f>
        <v>-61613.679999999993</v>
      </c>
      <c r="I15" s="160">
        <f t="shared" si="2"/>
        <v>-649.45788631529217</v>
      </c>
      <c r="J15" s="160">
        <f t="shared" si="3"/>
        <v>2053.7893333333332</v>
      </c>
    </row>
    <row r="16" spans="1:10" ht="18" x14ac:dyDescent="0.25">
      <c r="A16" s="4"/>
      <c r="B16" s="8"/>
      <c r="C16" s="8"/>
      <c r="D16" s="8"/>
      <c r="E16" s="8"/>
      <c r="F16" s="10"/>
      <c r="G16" s="11"/>
      <c r="H16" s="11"/>
      <c r="I16" s="3"/>
      <c r="J16" s="3"/>
    </row>
    <row r="17" spans="1:10" ht="18" customHeight="1" x14ac:dyDescent="0.25">
      <c r="A17" s="235" t="s">
        <v>24</v>
      </c>
      <c r="B17" s="236"/>
      <c r="C17" s="236"/>
      <c r="D17" s="236"/>
      <c r="E17" s="236"/>
      <c r="F17" s="236"/>
      <c r="G17" s="236"/>
      <c r="H17" s="236"/>
      <c r="I17" s="236"/>
      <c r="J17" s="236"/>
    </row>
    <row r="18" spans="1:10" ht="18" x14ac:dyDescent="0.25">
      <c r="A18" s="12"/>
      <c r="B18" s="10"/>
      <c r="C18" s="10"/>
      <c r="D18" s="10"/>
      <c r="E18" s="10"/>
      <c r="F18" s="10"/>
      <c r="G18" s="11"/>
      <c r="H18" s="11"/>
      <c r="I18" s="11"/>
      <c r="J18" s="11"/>
    </row>
    <row r="19" spans="1:10" ht="25.5" customHeight="1" x14ac:dyDescent="0.25">
      <c r="A19" s="223" t="s">
        <v>105</v>
      </c>
      <c r="B19" s="224"/>
      <c r="C19" s="224"/>
      <c r="D19" s="224"/>
      <c r="E19" s="225"/>
      <c r="F19" s="201" t="s">
        <v>180</v>
      </c>
      <c r="G19" s="159" t="s">
        <v>186</v>
      </c>
      <c r="H19" s="159" t="s">
        <v>188</v>
      </c>
      <c r="I19" s="159" t="s">
        <v>125</v>
      </c>
      <c r="J19" s="159" t="s">
        <v>125</v>
      </c>
    </row>
    <row r="20" spans="1:10" s="18" customFormat="1" ht="9" customHeight="1" x14ac:dyDescent="0.25">
      <c r="A20" s="227" t="s">
        <v>122</v>
      </c>
      <c r="B20" s="228"/>
      <c r="C20" s="228"/>
      <c r="D20" s="228"/>
      <c r="E20" s="229"/>
      <c r="F20" s="33" t="s">
        <v>123</v>
      </c>
      <c r="G20" s="32" t="s">
        <v>124</v>
      </c>
      <c r="H20" s="32" t="s">
        <v>126</v>
      </c>
      <c r="I20" s="32" t="s">
        <v>127</v>
      </c>
      <c r="J20" s="32" t="s">
        <v>128</v>
      </c>
    </row>
    <row r="21" spans="1:10" ht="15.75" customHeight="1" x14ac:dyDescent="0.25">
      <c r="A21" s="243" t="s">
        <v>93</v>
      </c>
      <c r="B21" s="248"/>
      <c r="C21" s="248"/>
      <c r="D21" s="248"/>
      <c r="E21" s="249"/>
      <c r="F21" s="165">
        <v>0</v>
      </c>
      <c r="G21" s="165">
        <v>0</v>
      </c>
      <c r="H21" s="165">
        <v>0</v>
      </c>
      <c r="I21" s="165">
        <v>0</v>
      </c>
      <c r="J21" s="165">
        <v>0</v>
      </c>
    </row>
    <row r="22" spans="1:10" x14ac:dyDescent="0.25">
      <c r="A22" s="243" t="s">
        <v>94</v>
      </c>
      <c r="B22" s="238"/>
      <c r="C22" s="238"/>
      <c r="D22" s="238"/>
      <c r="E22" s="238"/>
      <c r="F22" s="165">
        <v>0</v>
      </c>
      <c r="G22" s="165">
        <v>0</v>
      </c>
      <c r="H22" s="165">
        <v>0</v>
      </c>
      <c r="I22" s="165">
        <v>0</v>
      </c>
      <c r="J22" s="165">
        <v>0</v>
      </c>
    </row>
    <row r="23" spans="1:10" s="18" customFormat="1" x14ac:dyDescent="0.25">
      <c r="A23" s="221" t="s">
        <v>5</v>
      </c>
      <c r="B23" s="222"/>
      <c r="C23" s="222"/>
      <c r="D23" s="222"/>
      <c r="E23" s="222"/>
      <c r="F23" s="160">
        <v>0</v>
      </c>
      <c r="G23" s="160">
        <f t="shared" ref="G23" si="7">G21-G22</f>
        <v>0</v>
      </c>
      <c r="H23" s="160">
        <f t="shared" ref="H23" si="8">H21-H22</f>
        <v>0</v>
      </c>
      <c r="I23" s="160">
        <v>0</v>
      </c>
      <c r="J23" s="160">
        <v>0</v>
      </c>
    </row>
    <row r="24" spans="1:10" s="18" customFormat="1" x14ac:dyDescent="0.25">
      <c r="A24" s="221" t="s">
        <v>6</v>
      </c>
      <c r="B24" s="222"/>
      <c r="C24" s="222"/>
      <c r="D24" s="222"/>
      <c r="E24" s="222"/>
      <c r="F24" s="160">
        <v>9486.9400000000023</v>
      </c>
      <c r="G24" s="160">
        <f>G15+G23</f>
        <v>-3000</v>
      </c>
      <c r="H24" s="160">
        <f t="shared" ref="H24" si="9">H15+H23</f>
        <v>-61613.679999999993</v>
      </c>
      <c r="I24" s="160">
        <f t="shared" ref="I24" si="10">H24/F24*100</f>
        <v>-649.45788631529217</v>
      </c>
      <c r="J24" s="160">
        <f t="shared" ref="J24" si="11">H24/G24*100</f>
        <v>2053.7893333333332</v>
      </c>
    </row>
    <row r="25" spans="1:10" ht="18" x14ac:dyDescent="0.25">
      <c r="A25" s="9"/>
      <c r="B25" s="10"/>
      <c r="C25" s="10"/>
      <c r="D25" s="10"/>
      <c r="E25" s="10"/>
      <c r="F25" s="10"/>
      <c r="G25" s="11"/>
      <c r="H25" s="11"/>
      <c r="I25" s="11"/>
      <c r="J25" s="11"/>
    </row>
    <row r="26" spans="1:10" ht="18" customHeight="1" x14ac:dyDescent="0.25">
      <c r="A26" s="235" t="s">
        <v>95</v>
      </c>
      <c r="B26" s="236"/>
      <c r="C26" s="236"/>
      <c r="D26" s="236"/>
      <c r="E26" s="236"/>
      <c r="F26" s="236"/>
      <c r="G26" s="236"/>
      <c r="H26" s="236"/>
      <c r="I26" s="236"/>
      <c r="J26" s="236"/>
    </row>
    <row r="27" spans="1:10" ht="18" x14ac:dyDescent="0.25">
      <c r="A27" s="9"/>
      <c r="B27" s="10"/>
      <c r="C27" s="10"/>
      <c r="D27" s="10"/>
      <c r="E27" s="10"/>
      <c r="F27" s="10"/>
      <c r="G27" s="11"/>
      <c r="H27" s="11"/>
      <c r="I27" s="11"/>
      <c r="J27" s="11"/>
    </row>
    <row r="28" spans="1:10" ht="25.5" customHeight="1" x14ac:dyDescent="0.25">
      <c r="A28" s="223" t="s">
        <v>105</v>
      </c>
      <c r="B28" s="224"/>
      <c r="C28" s="224"/>
      <c r="D28" s="224"/>
      <c r="E28" s="225"/>
      <c r="F28" s="201" t="s">
        <v>180</v>
      </c>
      <c r="G28" s="159" t="s">
        <v>186</v>
      </c>
      <c r="H28" s="159" t="s">
        <v>188</v>
      </c>
      <c r="I28" s="159" t="s">
        <v>125</v>
      </c>
      <c r="J28" s="159" t="s">
        <v>125</v>
      </c>
    </row>
    <row r="29" spans="1:10" s="18" customFormat="1" ht="9" customHeight="1" x14ac:dyDescent="0.25">
      <c r="A29" s="227" t="s">
        <v>122</v>
      </c>
      <c r="B29" s="228"/>
      <c r="C29" s="228"/>
      <c r="D29" s="228"/>
      <c r="E29" s="229"/>
      <c r="F29" s="34" t="s">
        <v>123</v>
      </c>
      <c r="G29" s="35" t="s">
        <v>124</v>
      </c>
      <c r="H29" s="32" t="s">
        <v>126</v>
      </c>
      <c r="I29" s="35" t="s">
        <v>127</v>
      </c>
      <c r="J29" s="32" t="s">
        <v>128</v>
      </c>
    </row>
    <row r="30" spans="1:10" s="18" customFormat="1" ht="15" customHeight="1" x14ac:dyDescent="0.25">
      <c r="A30" s="216" t="s">
        <v>96</v>
      </c>
      <c r="B30" s="217"/>
      <c r="C30" s="217"/>
      <c r="D30" s="217"/>
      <c r="E30" s="218"/>
      <c r="F30" s="166">
        <v>3196.83</v>
      </c>
      <c r="G30" s="166">
        <v>3200</v>
      </c>
      <c r="H30" s="167">
        <v>7372.19</v>
      </c>
      <c r="I30" s="166">
        <f t="shared" ref="I30:I31" si="12">H30/F30*100</f>
        <v>230.6093849219383</v>
      </c>
      <c r="J30" s="167">
        <f t="shared" ref="J30" si="13">H30/G30*100</f>
        <v>230.38093749999996</v>
      </c>
    </row>
    <row r="31" spans="1:10" s="18" customFormat="1" ht="15" customHeight="1" x14ac:dyDescent="0.25">
      <c r="A31" s="221" t="s">
        <v>97</v>
      </c>
      <c r="B31" s="222"/>
      <c r="C31" s="222"/>
      <c r="D31" s="222"/>
      <c r="E31" s="222"/>
      <c r="F31" s="168">
        <v>12683.770000000002</v>
      </c>
      <c r="G31" s="168">
        <v>0</v>
      </c>
      <c r="H31" s="169">
        <f t="shared" ref="H31" si="14">H24+H30</f>
        <v>-54241.489999999991</v>
      </c>
      <c r="I31" s="168">
        <f t="shared" si="12"/>
        <v>-427.64485637945171</v>
      </c>
      <c r="J31" s="169" t="s">
        <v>130</v>
      </c>
    </row>
    <row r="32" spans="1:10" s="18" customFormat="1" ht="45" customHeight="1" x14ac:dyDescent="0.25">
      <c r="A32" s="231" t="s">
        <v>98</v>
      </c>
      <c r="B32" s="232"/>
      <c r="C32" s="232"/>
      <c r="D32" s="232"/>
      <c r="E32" s="233"/>
      <c r="F32" s="168">
        <v>0</v>
      </c>
      <c r="G32" s="168">
        <f>G15+G23+G30-G31</f>
        <v>200</v>
      </c>
      <c r="H32" s="169">
        <f t="shared" ref="H32" si="15">H15+H23+H30-H31</f>
        <v>0</v>
      </c>
      <c r="I32" s="168">
        <v>0</v>
      </c>
      <c r="J32" s="169">
        <v>0</v>
      </c>
    </row>
    <row r="34" spans="1:10" s="18" customFormat="1" ht="15.75" x14ac:dyDescent="0.25">
      <c r="A34" s="234" t="s">
        <v>99</v>
      </c>
      <c r="B34" s="234"/>
      <c r="C34" s="234"/>
      <c r="D34" s="234"/>
      <c r="E34" s="234"/>
      <c r="F34" s="234"/>
      <c r="G34" s="234"/>
      <c r="H34" s="234"/>
      <c r="I34" s="234"/>
      <c r="J34" s="234"/>
    </row>
    <row r="35" spans="1:10" s="18" customFormat="1" ht="18" x14ac:dyDescent="0.25">
      <c r="A35" s="21"/>
      <c r="B35" s="22"/>
      <c r="C35" s="22"/>
      <c r="D35" s="22"/>
      <c r="E35" s="22"/>
      <c r="F35" s="22"/>
      <c r="G35" s="23"/>
      <c r="H35" s="23"/>
      <c r="I35" s="23"/>
      <c r="J35" s="23"/>
    </row>
    <row r="36" spans="1:10" s="18" customFormat="1" ht="25.5" customHeight="1" x14ac:dyDescent="0.25">
      <c r="A36" s="226" t="s">
        <v>105</v>
      </c>
      <c r="B36" s="224"/>
      <c r="C36" s="224"/>
      <c r="D36" s="224"/>
      <c r="E36" s="225"/>
      <c r="F36" s="201" t="s">
        <v>180</v>
      </c>
      <c r="G36" s="159" t="s">
        <v>186</v>
      </c>
      <c r="H36" s="159" t="s">
        <v>188</v>
      </c>
      <c r="I36" s="159" t="s">
        <v>125</v>
      </c>
      <c r="J36" s="159" t="s">
        <v>125</v>
      </c>
    </row>
    <row r="37" spans="1:10" s="18" customFormat="1" ht="9" customHeight="1" x14ac:dyDescent="0.25">
      <c r="A37" s="230" t="s">
        <v>122</v>
      </c>
      <c r="B37" s="228"/>
      <c r="C37" s="228"/>
      <c r="D37" s="228"/>
      <c r="E37" s="229"/>
      <c r="F37" s="34" t="s">
        <v>123</v>
      </c>
      <c r="G37" s="35" t="s">
        <v>124</v>
      </c>
      <c r="H37" s="32" t="s">
        <v>126</v>
      </c>
      <c r="I37" s="35" t="s">
        <v>127</v>
      </c>
      <c r="J37" s="32" t="s">
        <v>128</v>
      </c>
    </row>
    <row r="38" spans="1:10" s="18" customFormat="1" x14ac:dyDescent="0.25">
      <c r="A38" s="216" t="s">
        <v>96</v>
      </c>
      <c r="B38" s="217"/>
      <c r="C38" s="217"/>
      <c r="D38" s="217"/>
      <c r="E38" s="218"/>
      <c r="F38" s="166">
        <f>E41</f>
        <v>0</v>
      </c>
      <c r="G38" s="166">
        <f>F41</f>
        <v>0</v>
      </c>
      <c r="H38" s="167">
        <f>G41</f>
        <v>0</v>
      </c>
      <c r="I38" s="166">
        <v>0</v>
      </c>
      <c r="J38" s="167">
        <v>0</v>
      </c>
    </row>
    <row r="39" spans="1:10" s="18" customFormat="1" ht="28.5" customHeight="1" x14ac:dyDescent="0.25">
      <c r="A39" s="216" t="s">
        <v>4</v>
      </c>
      <c r="B39" s="217"/>
      <c r="C39" s="217"/>
      <c r="D39" s="217"/>
      <c r="E39" s="218"/>
      <c r="F39" s="166">
        <v>0</v>
      </c>
      <c r="G39" s="166">
        <v>0</v>
      </c>
      <c r="H39" s="167">
        <v>0</v>
      </c>
      <c r="I39" s="166">
        <v>0</v>
      </c>
      <c r="J39" s="167">
        <v>0</v>
      </c>
    </row>
    <row r="40" spans="1:10" s="18" customFormat="1" x14ac:dyDescent="0.25">
      <c r="A40" s="216" t="s">
        <v>100</v>
      </c>
      <c r="B40" s="219"/>
      <c r="C40" s="219"/>
      <c r="D40" s="219"/>
      <c r="E40" s="220"/>
      <c r="F40" s="166">
        <v>0</v>
      </c>
      <c r="G40" s="166">
        <v>0</v>
      </c>
      <c r="H40" s="167">
        <v>0</v>
      </c>
      <c r="I40" s="166">
        <v>0</v>
      </c>
      <c r="J40" s="167">
        <v>0</v>
      </c>
    </row>
    <row r="41" spans="1:10" s="18" customFormat="1" ht="15" customHeight="1" x14ac:dyDescent="0.25">
      <c r="A41" s="221" t="s">
        <v>97</v>
      </c>
      <c r="B41" s="222"/>
      <c r="C41" s="222"/>
      <c r="D41" s="222"/>
      <c r="E41" s="222"/>
      <c r="F41" s="170">
        <f>F38-F39+F40</f>
        <v>0</v>
      </c>
      <c r="G41" s="170">
        <f t="shared" ref="G41" si="16">G38-G39+G40</f>
        <v>0</v>
      </c>
      <c r="H41" s="171">
        <f t="shared" ref="H41" si="17">H38-H39+H40</f>
        <v>0</v>
      </c>
      <c r="I41" s="170">
        <v>0</v>
      </c>
      <c r="J41" s="171">
        <v>0</v>
      </c>
    </row>
    <row r="43" spans="1:10" s="18" customFormat="1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</row>
  </sheetData>
  <mergeCells count="31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topLeftCell="A19" workbookViewId="0">
      <selection activeCell="L28" sqref="L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74.42578125" customWidth="1"/>
    <col min="5" max="5" width="16.140625" customWidth="1"/>
    <col min="6" max="6" width="17" style="18" customWidth="1"/>
    <col min="7" max="7" width="13.140625" customWidth="1"/>
    <col min="8" max="8" width="11.42578125" customWidth="1"/>
    <col min="9" max="9" width="11.7109375" style="18" customWidth="1"/>
  </cols>
  <sheetData>
    <row r="1" spans="1:10" ht="33.75" customHeight="1" x14ac:dyDescent="0.25">
      <c r="A1" s="259" t="s">
        <v>208</v>
      </c>
      <c r="B1" s="259"/>
      <c r="C1" s="259"/>
      <c r="D1" s="259"/>
      <c r="E1" s="259"/>
      <c r="F1" s="259"/>
      <c r="G1" s="259"/>
      <c r="H1" s="259"/>
      <c r="I1" s="259"/>
      <c r="J1" s="26"/>
    </row>
    <row r="2" spans="1:10" ht="15" customHeight="1" x14ac:dyDescent="0.25">
      <c r="A2" s="259" t="s">
        <v>19</v>
      </c>
      <c r="B2" s="259"/>
      <c r="C2" s="259"/>
      <c r="D2" s="259"/>
      <c r="E2" s="259"/>
      <c r="F2" s="259"/>
      <c r="G2" s="259"/>
      <c r="H2" s="259"/>
      <c r="I2" s="259"/>
    </row>
    <row r="3" spans="1:10" ht="18" customHeight="1" x14ac:dyDescent="0.25">
      <c r="A3" s="259" t="s">
        <v>7</v>
      </c>
      <c r="B3" s="259"/>
      <c r="C3" s="259"/>
      <c r="D3" s="259"/>
      <c r="E3" s="259"/>
      <c r="F3" s="259"/>
      <c r="G3" s="259"/>
      <c r="H3" s="259"/>
      <c r="I3" s="259"/>
    </row>
    <row r="4" spans="1:10" ht="15" customHeight="1" x14ac:dyDescent="0.25">
      <c r="A4" s="259" t="s">
        <v>119</v>
      </c>
      <c r="B4" s="259"/>
      <c r="C4" s="259"/>
      <c r="D4" s="259"/>
      <c r="E4" s="259"/>
      <c r="F4" s="259"/>
      <c r="G4" s="259"/>
      <c r="H4" s="259"/>
      <c r="I4" s="259"/>
    </row>
    <row r="5" spans="1:10" ht="24.75" customHeight="1" x14ac:dyDescent="0.25">
      <c r="A5" s="251" t="s">
        <v>105</v>
      </c>
      <c r="B5" s="252"/>
      <c r="C5" s="252"/>
      <c r="D5" s="253"/>
      <c r="E5" s="186" t="s">
        <v>199</v>
      </c>
      <c r="F5" s="187" t="s">
        <v>186</v>
      </c>
      <c r="G5" s="187" t="s">
        <v>187</v>
      </c>
      <c r="H5" s="187" t="s">
        <v>125</v>
      </c>
      <c r="I5" s="187" t="s">
        <v>125</v>
      </c>
    </row>
    <row r="6" spans="1:10" s="18" customFormat="1" ht="15" customHeight="1" x14ac:dyDescent="0.25">
      <c r="A6" s="254" t="s">
        <v>122</v>
      </c>
      <c r="B6" s="255"/>
      <c r="C6" s="255"/>
      <c r="D6" s="256"/>
      <c r="E6" s="51" t="s">
        <v>123</v>
      </c>
      <c r="F6" s="31" t="s">
        <v>124</v>
      </c>
      <c r="G6" s="31" t="s">
        <v>126</v>
      </c>
      <c r="H6" s="51" t="s">
        <v>127</v>
      </c>
      <c r="I6" s="51" t="s">
        <v>128</v>
      </c>
    </row>
    <row r="7" spans="1:10" s="18" customFormat="1" x14ac:dyDescent="0.25">
      <c r="A7" s="148"/>
      <c r="B7" s="148"/>
      <c r="C7" s="148"/>
      <c r="D7" s="188" t="s">
        <v>0</v>
      </c>
      <c r="E7" s="172">
        <v>403757.04</v>
      </c>
      <c r="F7" s="172">
        <f t="shared" ref="F7:G7" si="0">F8</f>
        <v>933000</v>
      </c>
      <c r="G7" s="172">
        <f t="shared" si="0"/>
        <v>442718.27</v>
      </c>
      <c r="H7" s="172">
        <f>G7/E7*100</f>
        <v>109.64967199085866</v>
      </c>
      <c r="I7" s="172">
        <f>G7/F7*100</f>
        <v>47.451047159699897</v>
      </c>
    </row>
    <row r="8" spans="1:10" ht="20.25" customHeight="1" x14ac:dyDescent="0.25">
      <c r="A8" s="118">
        <v>6</v>
      </c>
      <c r="B8" s="118"/>
      <c r="C8" s="118"/>
      <c r="D8" s="118" t="s">
        <v>1</v>
      </c>
      <c r="E8" s="189">
        <v>403757.04</v>
      </c>
      <c r="F8" s="189">
        <f>F9+F12+F15+F18+F25</f>
        <v>933000</v>
      </c>
      <c r="G8" s="189">
        <f>G9+G12+G15+G18+G25</f>
        <v>442718.27</v>
      </c>
      <c r="H8" s="189">
        <f t="shared" ref="H8:H9" si="1">G8/E8*100</f>
        <v>109.64967199085866</v>
      </c>
      <c r="I8" s="189">
        <f t="shared" ref="I8" si="2">G8/F8*100</f>
        <v>47.451047159699897</v>
      </c>
    </row>
    <row r="9" spans="1:10" s="15" customFormat="1" ht="23.25" customHeight="1" x14ac:dyDescent="0.25">
      <c r="A9" s="118"/>
      <c r="B9" s="118">
        <v>63</v>
      </c>
      <c r="C9" s="118"/>
      <c r="D9" s="118" t="s">
        <v>25</v>
      </c>
      <c r="E9" s="189">
        <v>289420.75</v>
      </c>
      <c r="F9" s="189">
        <v>646000</v>
      </c>
      <c r="G9" s="189">
        <v>321684.01</v>
      </c>
      <c r="H9" s="189">
        <f t="shared" si="1"/>
        <v>111.14752829574243</v>
      </c>
      <c r="I9" s="189">
        <f>G9/F9*100</f>
        <v>49.796286377708981</v>
      </c>
    </row>
    <row r="10" spans="1:10" s="15" customFormat="1" ht="14.25" customHeight="1" x14ac:dyDescent="0.25">
      <c r="A10" s="118"/>
      <c r="B10" s="118">
        <v>636</v>
      </c>
      <c r="C10" s="118"/>
      <c r="D10" s="118" t="s">
        <v>41</v>
      </c>
      <c r="E10" s="189">
        <v>289420.75</v>
      </c>
      <c r="F10" s="189"/>
      <c r="G10" s="189">
        <v>321684.01</v>
      </c>
      <c r="H10" s="189"/>
      <c r="I10" s="189"/>
    </row>
    <row r="11" spans="1:10" ht="14.25" customHeight="1" x14ac:dyDescent="0.25">
      <c r="A11" s="118"/>
      <c r="B11" s="196">
        <v>6361</v>
      </c>
      <c r="C11" s="118"/>
      <c r="D11" s="126" t="s">
        <v>42</v>
      </c>
      <c r="E11" s="190">
        <v>289420.75</v>
      </c>
      <c r="F11" s="191"/>
      <c r="G11" s="191">
        <v>321684.01</v>
      </c>
      <c r="H11" s="191"/>
      <c r="I11" s="191"/>
    </row>
    <row r="12" spans="1:10" s="15" customFormat="1" ht="16.5" customHeight="1" x14ac:dyDescent="0.25">
      <c r="A12" s="118"/>
      <c r="B12" s="118">
        <v>64</v>
      </c>
      <c r="C12" s="118"/>
      <c r="D12" s="118" t="s">
        <v>35</v>
      </c>
      <c r="E12" s="189">
        <v>0.32</v>
      </c>
      <c r="F12" s="189">
        <v>100</v>
      </c>
      <c r="G12" s="189">
        <v>0.14000000000000001</v>
      </c>
      <c r="H12" s="189" t="s">
        <v>130</v>
      </c>
      <c r="I12" s="189">
        <f>G12/F12*100</f>
        <v>0.14000000000000001</v>
      </c>
    </row>
    <row r="13" spans="1:10" s="15" customFormat="1" ht="14.25" customHeight="1" x14ac:dyDescent="0.25">
      <c r="A13" s="118"/>
      <c r="B13" s="118">
        <v>641</v>
      </c>
      <c r="C13" s="118"/>
      <c r="D13" s="118" t="s">
        <v>36</v>
      </c>
      <c r="E13" s="189">
        <v>0.32</v>
      </c>
      <c r="F13" s="189"/>
      <c r="G13" s="189">
        <v>0.14000000000000001</v>
      </c>
      <c r="H13" s="189"/>
      <c r="I13" s="189"/>
    </row>
    <row r="14" spans="1:10" ht="13.5" customHeight="1" x14ac:dyDescent="0.25">
      <c r="A14" s="118"/>
      <c r="B14" s="196">
        <v>6413</v>
      </c>
      <c r="C14" s="118"/>
      <c r="D14" s="126" t="s">
        <v>37</v>
      </c>
      <c r="E14" s="192">
        <v>0.32</v>
      </c>
      <c r="F14" s="192"/>
      <c r="G14" s="192">
        <v>0.14000000000000001</v>
      </c>
      <c r="H14" s="192"/>
      <c r="I14" s="192"/>
    </row>
    <row r="15" spans="1:10" s="15" customFormat="1" ht="15" customHeight="1" x14ac:dyDescent="0.25">
      <c r="A15" s="118"/>
      <c r="B15" s="118">
        <v>65</v>
      </c>
      <c r="C15" s="118"/>
      <c r="D15" s="118" t="s">
        <v>38</v>
      </c>
      <c r="E15" s="189">
        <v>26363.24</v>
      </c>
      <c r="F15" s="189">
        <v>65900</v>
      </c>
      <c r="G15" s="189">
        <v>33037.08</v>
      </c>
      <c r="H15" s="189">
        <f t="shared" ref="H15" si="3">G15/E15*100</f>
        <v>125.31494611436227</v>
      </c>
      <c r="I15" s="189">
        <f>G15/F15*100</f>
        <v>50.132139605462825</v>
      </c>
    </row>
    <row r="16" spans="1:10" s="15" customFormat="1" ht="14.25" customHeight="1" x14ac:dyDescent="0.25">
      <c r="A16" s="118"/>
      <c r="B16" s="118">
        <v>652</v>
      </c>
      <c r="C16" s="118"/>
      <c r="D16" s="118" t="s">
        <v>39</v>
      </c>
      <c r="E16" s="189">
        <v>26363.24</v>
      </c>
      <c r="F16" s="189"/>
      <c r="G16" s="189">
        <v>33037.08</v>
      </c>
      <c r="H16" s="189"/>
      <c r="I16" s="189"/>
    </row>
    <row r="17" spans="1:9" ht="15.75" customHeight="1" x14ac:dyDescent="0.25">
      <c r="A17" s="118"/>
      <c r="B17" s="196">
        <v>6526</v>
      </c>
      <c r="C17" s="118"/>
      <c r="D17" s="126" t="s">
        <v>40</v>
      </c>
      <c r="E17" s="190">
        <v>26363.24</v>
      </c>
      <c r="F17" s="191"/>
      <c r="G17" s="191">
        <v>33037.08</v>
      </c>
      <c r="H17" s="191"/>
      <c r="I17" s="191"/>
    </row>
    <row r="18" spans="1:9" s="15" customFormat="1" ht="12" customHeight="1" x14ac:dyDescent="0.25">
      <c r="A18" s="149"/>
      <c r="B18" s="149">
        <v>66</v>
      </c>
      <c r="C18" s="150"/>
      <c r="D18" s="118" t="s">
        <v>32</v>
      </c>
      <c r="E18" s="193">
        <v>4420</v>
      </c>
      <c r="F18" s="193">
        <v>8000</v>
      </c>
      <c r="G18" s="193">
        <f t="shared" ref="G18" si="4">G19+G22</f>
        <v>234.43</v>
      </c>
      <c r="H18" s="193">
        <f t="shared" ref="H18" si="5">G18/E18*100</f>
        <v>5.3038461538461545</v>
      </c>
      <c r="I18" s="193">
        <f>G18/F18*100</f>
        <v>2.9303750000000002</v>
      </c>
    </row>
    <row r="19" spans="1:9" s="15" customFormat="1" ht="15" customHeight="1" x14ac:dyDescent="0.25">
      <c r="A19" s="149"/>
      <c r="B19" s="149">
        <v>661</v>
      </c>
      <c r="C19" s="150"/>
      <c r="D19" s="118" t="s">
        <v>33</v>
      </c>
      <c r="E19" s="193">
        <v>2720</v>
      </c>
      <c r="F19" s="193"/>
      <c r="G19" s="193">
        <v>90</v>
      </c>
      <c r="H19" s="193"/>
      <c r="I19" s="193"/>
    </row>
    <row r="20" spans="1:9" s="14" customFormat="1" ht="12.75" customHeight="1" x14ac:dyDescent="0.25">
      <c r="A20" s="128"/>
      <c r="B20" s="197">
        <v>6614</v>
      </c>
      <c r="C20" s="124"/>
      <c r="D20" s="126" t="s">
        <v>84</v>
      </c>
      <c r="E20" s="194">
        <v>0</v>
      </c>
      <c r="F20" s="194"/>
      <c r="G20" s="194">
        <v>0</v>
      </c>
      <c r="H20" s="194"/>
      <c r="I20" s="194"/>
    </row>
    <row r="21" spans="1:9" ht="15.75" customHeight="1" x14ac:dyDescent="0.25">
      <c r="A21" s="128"/>
      <c r="B21" s="197">
        <v>6615</v>
      </c>
      <c r="C21" s="150"/>
      <c r="D21" s="128" t="s">
        <v>34</v>
      </c>
      <c r="E21" s="190">
        <v>2720</v>
      </c>
      <c r="F21" s="191"/>
      <c r="G21" s="191">
        <v>90</v>
      </c>
      <c r="H21" s="191"/>
      <c r="I21" s="191"/>
    </row>
    <row r="22" spans="1:9" s="15" customFormat="1" ht="13.5" customHeight="1" x14ac:dyDescent="0.25">
      <c r="A22" s="149"/>
      <c r="B22" s="198">
        <v>663</v>
      </c>
      <c r="C22" s="150"/>
      <c r="D22" s="151" t="s">
        <v>43</v>
      </c>
      <c r="E22" s="193">
        <v>1700</v>
      </c>
      <c r="F22" s="193"/>
      <c r="G22" s="193">
        <f t="shared" ref="G22" si="6">G23+G24</f>
        <v>144.43</v>
      </c>
      <c r="H22" s="193"/>
      <c r="I22" s="193"/>
    </row>
    <row r="23" spans="1:9" ht="14.25" customHeight="1" x14ac:dyDescent="0.25">
      <c r="A23" s="152"/>
      <c r="B23" s="195">
        <v>6631</v>
      </c>
      <c r="C23" s="153"/>
      <c r="D23" s="132" t="s">
        <v>44</v>
      </c>
      <c r="E23" s="190">
        <v>1700</v>
      </c>
      <c r="F23" s="191"/>
      <c r="G23" s="191">
        <v>144.43</v>
      </c>
      <c r="H23" s="191"/>
      <c r="I23" s="191"/>
    </row>
    <row r="24" spans="1:9" ht="17.25" customHeight="1" x14ac:dyDescent="0.25">
      <c r="A24" s="126"/>
      <c r="B24" s="196">
        <v>6632</v>
      </c>
      <c r="C24" s="126"/>
      <c r="D24" s="132" t="s">
        <v>45</v>
      </c>
      <c r="E24" s="190">
        <v>0</v>
      </c>
      <c r="F24" s="191"/>
      <c r="G24" s="191">
        <v>0</v>
      </c>
      <c r="H24" s="191"/>
      <c r="I24" s="191"/>
    </row>
    <row r="25" spans="1:9" s="15" customFormat="1" ht="15" customHeight="1" x14ac:dyDescent="0.25">
      <c r="A25" s="118"/>
      <c r="B25" s="118">
        <v>67</v>
      </c>
      <c r="C25" s="118"/>
      <c r="D25" s="118" t="s">
        <v>26</v>
      </c>
      <c r="E25" s="189">
        <v>83552.73</v>
      </c>
      <c r="F25" s="189">
        <v>213000</v>
      </c>
      <c r="G25" s="189">
        <f t="shared" ref="G25" si="7">G26</f>
        <v>87762.61</v>
      </c>
      <c r="H25" s="189">
        <f t="shared" ref="H25" si="8">G25/E25*100</f>
        <v>105.03859060021139</v>
      </c>
      <c r="I25" s="189">
        <f>G25/F25*100</f>
        <v>41.20310328638498</v>
      </c>
    </row>
    <row r="26" spans="1:9" s="15" customFormat="1" ht="16.5" customHeight="1" x14ac:dyDescent="0.25">
      <c r="A26" s="118"/>
      <c r="B26" s="118">
        <v>671</v>
      </c>
      <c r="C26" s="118"/>
      <c r="D26" s="118" t="s">
        <v>29</v>
      </c>
      <c r="E26" s="189">
        <v>83552.73</v>
      </c>
      <c r="F26" s="189"/>
      <c r="G26" s="189">
        <f t="shared" ref="G26" si="9">G27+G28</f>
        <v>87762.61</v>
      </c>
      <c r="H26" s="189"/>
      <c r="I26" s="189"/>
    </row>
    <row r="27" spans="1:9" ht="19.5" customHeight="1" x14ac:dyDescent="0.25">
      <c r="A27" s="118"/>
      <c r="B27" s="196">
        <v>6711</v>
      </c>
      <c r="C27" s="126"/>
      <c r="D27" s="126" t="s">
        <v>31</v>
      </c>
      <c r="E27" s="190">
        <v>83552.73</v>
      </c>
      <c r="F27" s="191"/>
      <c r="G27" s="191">
        <v>87762.61</v>
      </c>
      <c r="H27" s="191"/>
      <c r="I27" s="191"/>
    </row>
    <row r="28" spans="1:9" ht="15.75" customHeight="1" x14ac:dyDescent="0.25">
      <c r="A28" s="118"/>
      <c r="B28" s="196">
        <v>6712</v>
      </c>
      <c r="C28" s="126"/>
      <c r="D28" s="126" t="s">
        <v>30</v>
      </c>
      <c r="E28" s="190">
        <v>0</v>
      </c>
      <c r="F28" s="191"/>
      <c r="G28" s="191">
        <v>0</v>
      </c>
      <c r="H28" s="191"/>
      <c r="I28" s="191"/>
    </row>
    <row r="29" spans="1:9" ht="24.75" customHeight="1" x14ac:dyDescent="0.25">
      <c r="A29" s="259" t="s">
        <v>120</v>
      </c>
      <c r="B29" s="259"/>
      <c r="C29" s="259"/>
      <c r="D29" s="259"/>
      <c r="E29" s="259"/>
      <c r="F29" s="259"/>
      <c r="G29" s="259"/>
      <c r="H29" s="259"/>
      <c r="I29" s="259"/>
    </row>
    <row r="30" spans="1:9" ht="25.5" customHeight="1" x14ac:dyDescent="0.25">
      <c r="A30" s="251" t="s">
        <v>105</v>
      </c>
      <c r="B30" s="257"/>
      <c r="C30" s="257"/>
      <c r="D30" s="258"/>
      <c r="E30" s="186" t="s">
        <v>201</v>
      </c>
      <c r="F30" s="187" t="s">
        <v>186</v>
      </c>
      <c r="G30" s="187" t="s">
        <v>185</v>
      </c>
      <c r="H30" s="187" t="s">
        <v>125</v>
      </c>
      <c r="I30" s="187" t="s">
        <v>125</v>
      </c>
    </row>
    <row r="31" spans="1:9" s="18" customFormat="1" ht="11.25" customHeight="1" x14ac:dyDescent="0.25">
      <c r="A31" s="254" t="s">
        <v>122</v>
      </c>
      <c r="B31" s="255"/>
      <c r="C31" s="255"/>
      <c r="D31" s="256"/>
      <c r="E31" s="51" t="s">
        <v>123</v>
      </c>
      <c r="F31" s="31" t="s">
        <v>124</v>
      </c>
      <c r="G31" s="31" t="s">
        <v>126</v>
      </c>
      <c r="H31" s="51" t="s">
        <v>127</v>
      </c>
      <c r="I31" s="51" t="s">
        <v>128</v>
      </c>
    </row>
    <row r="32" spans="1:9" s="18" customFormat="1" x14ac:dyDescent="0.25">
      <c r="A32" s="185"/>
      <c r="B32" s="185"/>
      <c r="C32" s="185"/>
      <c r="D32" s="188" t="s">
        <v>2</v>
      </c>
      <c r="E32" s="172">
        <v>394270.10000000003</v>
      </c>
      <c r="F32" s="172">
        <f>F33+F78</f>
        <v>936000</v>
      </c>
      <c r="G32" s="172">
        <f>G33+G78</f>
        <v>504331.94999999995</v>
      </c>
      <c r="H32" s="172">
        <f t="shared" ref="H32:H34" si="10">G32/E32*100</f>
        <v>127.91534280687273</v>
      </c>
      <c r="I32" s="172">
        <f t="shared" ref="I32:I34" si="11">G32/F32*100</f>
        <v>53.881618589743582</v>
      </c>
    </row>
    <row r="33" spans="1:12" s="24" customFormat="1" ht="16.5" customHeight="1" x14ac:dyDescent="0.25">
      <c r="A33" s="117">
        <v>3</v>
      </c>
      <c r="B33" s="117"/>
      <c r="C33" s="117"/>
      <c r="D33" s="117" t="s">
        <v>11</v>
      </c>
      <c r="E33" s="173">
        <v>394270.10000000003</v>
      </c>
      <c r="F33" s="173">
        <f>F34+F42+F75</f>
        <v>919000</v>
      </c>
      <c r="G33" s="173">
        <f>G34+G42+G75</f>
        <v>494116.31999999995</v>
      </c>
      <c r="H33" s="173">
        <f t="shared" si="10"/>
        <v>125.3243195464226</v>
      </c>
      <c r="I33" s="173">
        <f t="shared" si="11"/>
        <v>53.766737758433067</v>
      </c>
    </row>
    <row r="34" spans="1:12" x14ac:dyDescent="0.25">
      <c r="A34" s="118"/>
      <c r="B34" s="154">
        <v>31</v>
      </c>
      <c r="C34" s="126"/>
      <c r="D34" s="118" t="s">
        <v>12</v>
      </c>
      <c r="E34" s="174">
        <v>342465.48000000004</v>
      </c>
      <c r="F34" s="174">
        <v>793300</v>
      </c>
      <c r="G34" s="174">
        <f>G35+G38+G40</f>
        <v>410462.99</v>
      </c>
      <c r="H34" s="174">
        <f t="shared" si="10"/>
        <v>119.85528877246254</v>
      </c>
      <c r="I34" s="174">
        <f t="shared" si="11"/>
        <v>51.741206353208113</v>
      </c>
    </row>
    <row r="35" spans="1:12" s="15" customFormat="1" ht="12.75" customHeight="1" x14ac:dyDescent="0.25">
      <c r="A35" s="118"/>
      <c r="B35" s="118">
        <v>311</v>
      </c>
      <c r="C35" s="118"/>
      <c r="D35" s="118" t="s">
        <v>46</v>
      </c>
      <c r="E35" s="174">
        <v>281040.64000000001</v>
      </c>
      <c r="F35" s="174"/>
      <c r="G35" s="174">
        <v>344721.99</v>
      </c>
      <c r="H35" s="174"/>
      <c r="I35" s="174"/>
    </row>
    <row r="36" spans="1:12" x14ac:dyDescent="0.25">
      <c r="A36" s="118"/>
      <c r="B36" s="196">
        <v>3111</v>
      </c>
      <c r="C36" s="126"/>
      <c r="D36" s="126" t="s">
        <v>47</v>
      </c>
      <c r="E36" s="175">
        <v>270196.81</v>
      </c>
      <c r="F36" s="176"/>
      <c r="G36" s="176">
        <v>338449.21</v>
      </c>
      <c r="H36" s="176"/>
      <c r="I36" s="176"/>
    </row>
    <row r="37" spans="1:12" s="18" customFormat="1" x14ac:dyDescent="0.25">
      <c r="A37" s="118"/>
      <c r="B37" s="196">
        <v>3113</v>
      </c>
      <c r="C37" s="126"/>
      <c r="D37" s="126" t="s">
        <v>131</v>
      </c>
      <c r="E37" s="175">
        <v>10843.83</v>
      </c>
      <c r="F37" s="175"/>
      <c r="G37" s="175">
        <v>6272.78</v>
      </c>
      <c r="H37" s="175"/>
      <c r="I37" s="175"/>
    </row>
    <row r="38" spans="1:12" s="15" customFormat="1" x14ac:dyDescent="0.25">
      <c r="A38" s="118"/>
      <c r="B38" s="118">
        <v>312</v>
      </c>
      <c r="C38" s="118"/>
      <c r="D38" s="118" t="s">
        <v>48</v>
      </c>
      <c r="E38" s="174">
        <v>15053.08</v>
      </c>
      <c r="F38" s="174"/>
      <c r="G38" s="174">
        <f t="shared" ref="G38" si="12">G39</f>
        <v>11888.6</v>
      </c>
      <c r="H38" s="174"/>
      <c r="I38" s="174"/>
    </row>
    <row r="39" spans="1:12" x14ac:dyDescent="0.25">
      <c r="A39" s="118"/>
      <c r="B39" s="196">
        <v>3121</v>
      </c>
      <c r="C39" s="126"/>
      <c r="D39" s="126" t="s">
        <v>48</v>
      </c>
      <c r="E39" s="175">
        <v>15053.08</v>
      </c>
      <c r="F39" s="176"/>
      <c r="G39" s="176">
        <v>11888.6</v>
      </c>
      <c r="H39" s="176"/>
      <c r="I39" s="176"/>
    </row>
    <row r="40" spans="1:12" s="15" customFormat="1" x14ac:dyDescent="0.25">
      <c r="A40" s="118"/>
      <c r="B40" s="118">
        <v>313</v>
      </c>
      <c r="C40" s="118"/>
      <c r="D40" s="118" t="s">
        <v>49</v>
      </c>
      <c r="E40" s="174">
        <v>46371.76</v>
      </c>
      <c r="F40" s="174"/>
      <c r="G40" s="174">
        <f t="shared" ref="G40" si="13">G41</f>
        <v>53852.4</v>
      </c>
      <c r="H40" s="174"/>
      <c r="I40" s="174"/>
    </row>
    <row r="41" spans="1:12" ht="13.5" customHeight="1" x14ac:dyDescent="0.25">
      <c r="A41" s="118"/>
      <c r="B41" s="196">
        <v>3132</v>
      </c>
      <c r="C41" s="126"/>
      <c r="D41" s="126" t="s">
        <v>50</v>
      </c>
      <c r="E41" s="175">
        <v>46371.76</v>
      </c>
      <c r="F41" s="176"/>
      <c r="G41" s="176">
        <v>53852.4</v>
      </c>
      <c r="H41" s="176"/>
      <c r="I41" s="176"/>
    </row>
    <row r="42" spans="1:12" ht="12.75" customHeight="1" x14ac:dyDescent="0.25">
      <c r="A42" s="128"/>
      <c r="B42" s="150">
        <v>32</v>
      </c>
      <c r="C42" s="150"/>
      <c r="D42" s="149" t="s">
        <v>20</v>
      </c>
      <c r="E42" s="177">
        <v>51317.18</v>
      </c>
      <c r="F42" s="178">
        <v>124700</v>
      </c>
      <c r="G42" s="177">
        <f>G43+G48+G55+G65+G67</f>
        <v>83014.17</v>
      </c>
      <c r="H42" s="177">
        <f t="shared" ref="H42" si="14">G42/E42*100</f>
        <v>161.76681961089832</v>
      </c>
      <c r="I42" s="177">
        <f>G42/F42*100</f>
        <v>66.571106655974333</v>
      </c>
    </row>
    <row r="43" spans="1:12" s="15" customFormat="1" x14ac:dyDescent="0.25">
      <c r="A43" s="149"/>
      <c r="B43" s="149">
        <v>321</v>
      </c>
      <c r="C43" s="149"/>
      <c r="D43" s="149" t="s">
        <v>51</v>
      </c>
      <c r="E43" s="177">
        <v>17139.03</v>
      </c>
      <c r="F43" s="177"/>
      <c r="G43" s="177">
        <f t="shared" ref="G43" si="15">SUM(G44:G47)</f>
        <v>22494.070000000003</v>
      </c>
      <c r="H43" s="177"/>
      <c r="I43" s="177"/>
    </row>
    <row r="44" spans="1:12" s="14" customFormat="1" x14ac:dyDescent="0.25">
      <c r="A44" s="128"/>
      <c r="B44" s="197">
        <v>3211</v>
      </c>
      <c r="C44" s="128"/>
      <c r="D44" s="128" t="s">
        <v>59</v>
      </c>
      <c r="E44" s="175">
        <v>2393.33</v>
      </c>
      <c r="F44" s="176"/>
      <c r="G44" s="176">
        <v>3671.81</v>
      </c>
      <c r="H44" s="176"/>
      <c r="I44" s="176"/>
      <c r="L44"/>
    </row>
    <row r="45" spans="1:12" s="17" customFormat="1" ht="13.5" customHeight="1" x14ac:dyDescent="0.25">
      <c r="A45" s="128"/>
      <c r="B45" s="197">
        <v>3212</v>
      </c>
      <c r="C45" s="128"/>
      <c r="D45" s="129" t="s">
        <v>200</v>
      </c>
      <c r="E45" s="175">
        <v>14565.7</v>
      </c>
      <c r="F45" s="176"/>
      <c r="G45" s="176">
        <v>17481.060000000001</v>
      </c>
      <c r="H45" s="176"/>
      <c r="I45" s="176"/>
      <c r="L45" s="16"/>
    </row>
    <row r="46" spans="1:12" s="14" customFormat="1" x14ac:dyDescent="0.25">
      <c r="A46" s="128"/>
      <c r="B46" s="197">
        <v>3213</v>
      </c>
      <c r="C46" s="128"/>
      <c r="D46" s="128" t="s">
        <v>60</v>
      </c>
      <c r="E46" s="175">
        <v>180</v>
      </c>
      <c r="F46" s="176"/>
      <c r="G46" s="176">
        <v>1341.2</v>
      </c>
      <c r="H46" s="176"/>
      <c r="I46" s="176"/>
      <c r="L46"/>
    </row>
    <row r="47" spans="1:12" s="14" customFormat="1" x14ac:dyDescent="0.25">
      <c r="A47" s="128"/>
      <c r="B47" s="197">
        <v>3214</v>
      </c>
      <c r="C47" s="128"/>
      <c r="D47" s="128" t="s">
        <v>61</v>
      </c>
      <c r="E47" s="175">
        <v>0</v>
      </c>
      <c r="F47" s="176"/>
      <c r="G47" s="176">
        <v>0</v>
      </c>
      <c r="H47" s="176"/>
      <c r="I47" s="176"/>
      <c r="L47"/>
    </row>
    <row r="48" spans="1:12" s="15" customFormat="1" ht="13.5" customHeight="1" x14ac:dyDescent="0.25">
      <c r="A48" s="149"/>
      <c r="B48" s="149">
        <v>322</v>
      </c>
      <c r="C48" s="150"/>
      <c r="D48" s="151" t="s">
        <v>52</v>
      </c>
      <c r="E48" s="177">
        <v>8526.07</v>
      </c>
      <c r="F48" s="177"/>
      <c r="G48" s="177">
        <f t="shared" ref="G48" si="16">SUM(G49:G54)</f>
        <v>10781.57</v>
      </c>
      <c r="H48" s="177"/>
      <c r="I48" s="177"/>
    </row>
    <row r="49" spans="1:9" x14ac:dyDescent="0.25">
      <c r="A49" s="128"/>
      <c r="B49" s="197">
        <v>3221</v>
      </c>
      <c r="C49" s="124"/>
      <c r="D49" s="129" t="s">
        <v>62</v>
      </c>
      <c r="E49" s="175">
        <v>3155.56</v>
      </c>
      <c r="F49" s="176"/>
      <c r="G49" s="176">
        <v>2783.85</v>
      </c>
      <c r="H49" s="176"/>
      <c r="I49" s="176"/>
    </row>
    <row r="50" spans="1:9" x14ac:dyDescent="0.25">
      <c r="A50" s="128"/>
      <c r="B50" s="197">
        <v>3222</v>
      </c>
      <c r="C50" s="124"/>
      <c r="D50" s="129" t="s">
        <v>63</v>
      </c>
      <c r="E50" s="175">
        <v>0</v>
      </c>
      <c r="F50" s="176"/>
      <c r="G50" s="176">
        <v>0</v>
      </c>
      <c r="H50" s="176"/>
      <c r="I50" s="176"/>
    </row>
    <row r="51" spans="1:9" x14ac:dyDescent="0.25">
      <c r="A51" s="128"/>
      <c r="B51" s="197">
        <v>3223</v>
      </c>
      <c r="C51" s="124"/>
      <c r="D51" s="129" t="s">
        <v>69</v>
      </c>
      <c r="E51" s="175">
        <v>4993.58</v>
      </c>
      <c r="F51" s="176"/>
      <c r="G51" s="176">
        <v>6572.38</v>
      </c>
      <c r="H51" s="176"/>
      <c r="I51" s="176"/>
    </row>
    <row r="52" spans="1:9" x14ac:dyDescent="0.25">
      <c r="A52" s="128"/>
      <c r="B52" s="197">
        <v>3224</v>
      </c>
      <c r="C52" s="124"/>
      <c r="D52" s="129" t="s">
        <v>70</v>
      </c>
      <c r="E52" s="175">
        <v>376.93</v>
      </c>
      <c r="F52" s="176"/>
      <c r="G52" s="176">
        <v>134.22</v>
      </c>
      <c r="H52" s="176"/>
      <c r="I52" s="176"/>
    </row>
    <row r="53" spans="1:9" x14ac:dyDescent="0.25">
      <c r="A53" s="128"/>
      <c r="B53" s="197">
        <v>3225</v>
      </c>
      <c r="C53" s="124"/>
      <c r="D53" s="129" t="s">
        <v>53</v>
      </c>
      <c r="E53" s="175">
        <v>0</v>
      </c>
      <c r="F53" s="176"/>
      <c r="G53" s="176">
        <v>1291.1199999999999</v>
      </c>
      <c r="H53" s="176"/>
      <c r="I53" s="176"/>
    </row>
    <row r="54" spans="1:9" x14ac:dyDescent="0.25">
      <c r="A54" s="128"/>
      <c r="B54" s="197">
        <v>3227</v>
      </c>
      <c r="C54" s="150"/>
      <c r="D54" s="128" t="s">
        <v>71</v>
      </c>
      <c r="E54" s="175">
        <v>0</v>
      </c>
      <c r="F54" s="176"/>
      <c r="G54" s="176">
        <v>0</v>
      </c>
      <c r="H54" s="176"/>
      <c r="I54" s="176"/>
    </row>
    <row r="55" spans="1:9" s="15" customFormat="1" ht="13.5" customHeight="1" x14ac:dyDescent="0.25">
      <c r="A55" s="149"/>
      <c r="B55" s="149">
        <v>323</v>
      </c>
      <c r="C55" s="150"/>
      <c r="D55" s="151" t="s">
        <v>64</v>
      </c>
      <c r="E55" s="177">
        <v>17543.480000000003</v>
      </c>
      <c r="F55" s="177"/>
      <c r="G55" s="177">
        <f t="shared" ref="G55" si="17">SUM(G56:G64)</f>
        <v>41297.089999999997</v>
      </c>
      <c r="H55" s="177"/>
      <c r="I55" s="177"/>
    </row>
    <row r="56" spans="1:9" s="14" customFormat="1" x14ac:dyDescent="0.25">
      <c r="A56" s="128"/>
      <c r="B56" s="197">
        <v>3231</v>
      </c>
      <c r="C56" s="124"/>
      <c r="D56" s="129" t="s">
        <v>81</v>
      </c>
      <c r="E56" s="179">
        <v>2154.1799999999998</v>
      </c>
      <c r="F56" s="179"/>
      <c r="G56" s="179">
        <v>982.37</v>
      </c>
      <c r="H56" s="179"/>
      <c r="I56" s="179"/>
    </row>
    <row r="57" spans="1:9" x14ac:dyDescent="0.25">
      <c r="A57" s="128"/>
      <c r="B57" s="197">
        <v>3232</v>
      </c>
      <c r="C57" s="124"/>
      <c r="D57" s="129" t="s">
        <v>72</v>
      </c>
      <c r="E57" s="175">
        <v>1504</v>
      </c>
      <c r="F57" s="176"/>
      <c r="G57" s="176">
        <v>1978.5</v>
      </c>
      <c r="H57" s="176"/>
      <c r="I57" s="176"/>
    </row>
    <row r="58" spans="1:9" s="18" customFormat="1" x14ac:dyDescent="0.25">
      <c r="A58" s="128"/>
      <c r="B58" s="197">
        <v>3233</v>
      </c>
      <c r="C58" s="124"/>
      <c r="D58" s="129" t="s">
        <v>132</v>
      </c>
      <c r="E58" s="175">
        <v>208.75</v>
      </c>
      <c r="F58" s="176"/>
      <c r="G58" s="176">
        <v>350</v>
      </c>
      <c r="H58" s="176"/>
      <c r="I58" s="176"/>
    </row>
    <row r="59" spans="1:9" x14ac:dyDescent="0.25">
      <c r="A59" s="128"/>
      <c r="B59" s="197">
        <v>3234</v>
      </c>
      <c r="C59" s="124"/>
      <c r="D59" s="129" t="s">
        <v>73</v>
      </c>
      <c r="E59" s="175">
        <v>537.48</v>
      </c>
      <c r="F59" s="176"/>
      <c r="G59" s="176">
        <v>593.98</v>
      </c>
      <c r="H59" s="176"/>
      <c r="I59" s="176"/>
    </row>
    <row r="60" spans="1:9" s="18" customFormat="1" x14ac:dyDescent="0.25">
      <c r="A60" s="128"/>
      <c r="B60" s="197">
        <v>3235</v>
      </c>
      <c r="C60" s="124"/>
      <c r="D60" s="129" t="s">
        <v>133</v>
      </c>
      <c r="E60" s="175">
        <v>908.8</v>
      </c>
      <c r="F60" s="175"/>
      <c r="G60" s="175">
        <v>1480.25</v>
      </c>
      <c r="H60" s="175"/>
      <c r="I60" s="175"/>
    </row>
    <row r="61" spans="1:9" s="14" customFormat="1" x14ac:dyDescent="0.25">
      <c r="A61" s="128"/>
      <c r="B61" s="197">
        <v>3236</v>
      </c>
      <c r="C61" s="124"/>
      <c r="D61" s="129" t="s">
        <v>74</v>
      </c>
      <c r="E61" s="179">
        <v>1114.8900000000001</v>
      </c>
      <c r="F61" s="179"/>
      <c r="G61" s="179">
        <v>0</v>
      </c>
      <c r="H61" s="179"/>
      <c r="I61" s="179"/>
    </row>
    <row r="62" spans="1:9" x14ac:dyDescent="0.25">
      <c r="A62" s="128"/>
      <c r="B62" s="197">
        <v>3237</v>
      </c>
      <c r="C62" s="124"/>
      <c r="D62" s="129" t="s">
        <v>65</v>
      </c>
      <c r="E62" s="175">
        <v>9038.59</v>
      </c>
      <c r="F62" s="176"/>
      <c r="G62" s="176">
        <v>34175.269999999997</v>
      </c>
      <c r="H62" s="176"/>
      <c r="I62" s="176"/>
    </row>
    <row r="63" spans="1:9" x14ac:dyDescent="0.25">
      <c r="A63" s="128"/>
      <c r="B63" s="197">
        <v>3238</v>
      </c>
      <c r="C63" s="124"/>
      <c r="D63" s="129" t="s">
        <v>75</v>
      </c>
      <c r="E63" s="180">
        <v>1833.75</v>
      </c>
      <c r="F63" s="180"/>
      <c r="G63" s="180">
        <v>1215</v>
      </c>
      <c r="H63" s="180"/>
      <c r="I63" s="180"/>
    </row>
    <row r="64" spans="1:9" x14ac:dyDescent="0.25">
      <c r="A64" s="128"/>
      <c r="B64" s="197">
        <v>3239</v>
      </c>
      <c r="C64" s="124"/>
      <c r="D64" s="129" t="s">
        <v>76</v>
      </c>
      <c r="E64" s="175">
        <v>243.04</v>
      </c>
      <c r="F64" s="176"/>
      <c r="G64" s="176">
        <v>521.72</v>
      </c>
      <c r="H64" s="176"/>
      <c r="I64" s="176"/>
    </row>
    <row r="65" spans="1:9" s="18" customFormat="1" ht="13.5" customHeight="1" x14ac:dyDescent="0.25">
      <c r="A65" s="128"/>
      <c r="B65" s="149">
        <v>324</v>
      </c>
      <c r="C65" s="150"/>
      <c r="D65" s="151" t="s">
        <v>134</v>
      </c>
      <c r="E65" s="181">
        <v>0</v>
      </c>
      <c r="F65" s="181"/>
      <c r="G65" s="181">
        <v>153.19</v>
      </c>
      <c r="H65" s="181"/>
      <c r="I65" s="181"/>
    </row>
    <row r="66" spans="1:9" s="18" customFormat="1" x14ac:dyDescent="0.25">
      <c r="A66" s="128"/>
      <c r="B66" s="197">
        <v>3241</v>
      </c>
      <c r="C66" s="124"/>
      <c r="D66" s="129" t="s">
        <v>134</v>
      </c>
      <c r="E66" s="175">
        <v>0</v>
      </c>
      <c r="F66" s="175"/>
      <c r="G66" s="175">
        <v>153.19</v>
      </c>
      <c r="H66" s="175"/>
      <c r="I66" s="175"/>
    </row>
    <row r="67" spans="1:9" s="15" customFormat="1" x14ac:dyDescent="0.25">
      <c r="A67" s="149"/>
      <c r="B67" s="198">
        <v>329</v>
      </c>
      <c r="C67" s="150"/>
      <c r="D67" s="151" t="s">
        <v>55</v>
      </c>
      <c r="E67" s="177">
        <v>8108.6</v>
      </c>
      <c r="F67" s="177"/>
      <c r="G67" s="177">
        <f t="shared" ref="G67" si="18">SUM(G68:G74)</f>
        <v>8288.25</v>
      </c>
      <c r="H67" s="177"/>
      <c r="I67" s="177"/>
    </row>
    <row r="68" spans="1:9" ht="14.25" customHeight="1" x14ac:dyDescent="0.25">
      <c r="A68" s="128"/>
      <c r="B68" s="197">
        <v>3291</v>
      </c>
      <c r="C68" s="124"/>
      <c r="D68" s="129" t="s">
        <v>79</v>
      </c>
      <c r="E68" s="180">
        <v>970.41</v>
      </c>
      <c r="F68" s="180"/>
      <c r="G68" s="180">
        <v>410.58</v>
      </c>
      <c r="H68" s="180"/>
      <c r="I68" s="180"/>
    </row>
    <row r="69" spans="1:9" x14ac:dyDescent="0.25">
      <c r="A69" s="128"/>
      <c r="B69" s="197">
        <v>3292</v>
      </c>
      <c r="C69" s="124"/>
      <c r="D69" s="129" t="s">
        <v>82</v>
      </c>
      <c r="E69" s="180">
        <v>374.21</v>
      </c>
      <c r="F69" s="180"/>
      <c r="G69" s="180">
        <v>358.36</v>
      </c>
      <c r="H69" s="180"/>
      <c r="I69" s="180"/>
    </row>
    <row r="70" spans="1:9" x14ac:dyDescent="0.25">
      <c r="A70" s="128"/>
      <c r="B70" s="197">
        <v>3293</v>
      </c>
      <c r="C70" s="124"/>
      <c r="D70" s="129" t="s">
        <v>80</v>
      </c>
      <c r="E70" s="180">
        <v>768</v>
      </c>
      <c r="F70" s="180"/>
      <c r="G70" s="180">
        <v>1080</v>
      </c>
      <c r="H70" s="180"/>
      <c r="I70" s="180"/>
    </row>
    <row r="71" spans="1:9" x14ac:dyDescent="0.25">
      <c r="A71" s="128"/>
      <c r="B71" s="197">
        <v>3294</v>
      </c>
      <c r="C71" s="124"/>
      <c r="D71" s="129" t="s">
        <v>77</v>
      </c>
      <c r="E71" s="180">
        <v>425</v>
      </c>
      <c r="F71" s="180"/>
      <c r="G71" s="180">
        <v>485</v>
      </c>
      <c r="H71" s="180"/>
      <c r="I71" s="180"/>
    </row>
    <row r="72" spans="1:9" x14ac:dyDescent="0.25">
      <c r="A72" s="128"/>
      <c r="B72" s="197">
        <v>3295</v>
      </c>
      <c r="C72" s="124"/>
      <c r="D72" s="129" t="s">
        <v>54</v>
      </c>
      <c r="E72" s="175">
        <v>875.72</v>
      </c>
      <c r="F72" s="176"/>
      <c r="G72" s="176">
        <v>402.1</v>
      </c>
      <c r="H72" s="176"/>
      <c r="I72" s="176"/>
    </row>
    <row r="73" spans="1:9" x14ac:dyDescent="0.25">
      <c r="A73" s="128"/>
      <c r="B73" s="197">
        <v>3296</v>
      </c>
      <c r="C73" s="124"/>
      <c r="D73" s="129" t="s">
        <v>56</v>
      </c>
      <c r="E73" s="175">
        <v>0</v>
      </c>
      <c r="F73" s="176"/>
      <c r="G73" s="176">
        <v>0</v>
      </c>
      <c r="H73" s="176"/>
      <c r="I73" s="176"/>
    </row>
    <row r="74" spans="1:9" x14ac:dyDescent="0.25">
      <c r="A74" s="128"/>
      <c r="B74" s="197">
        <v>3299</v>
      </c>
      <c r="C74" s="124"/>
      <c r="D74" s="129" t="s">
        <v>55</v>
      </c>
      <c r="E74" s="175">
        <v>4695.26</v>
      </c>
      <c r="F74" s="176"/>
      <c r="G74" s="176">
        <v>5552.21</v>
      </c>
      <c r="H74" s="176"/>
      <c r="I74" s="176"/>
    </row>
    <row r="75" spans="1:9" ht="12.75" customHeight="1" x14ac:dyDescent="0.25">
      <c r="A75" s="128"/>
      <c r="B75" s="150">
        <v>34</v>
      </c>
      <c r="C75" s="150"/>
      <c r="D75" s="151" t="s">
        <v>57</v>
      </c>
      <c r="E75" s="177">
        <v>487.44</v>
      </c>
      <c r="F75" s="177">
        <v>1000</v>
      </c>
      <c r="G75" s="177">
        <v>639.16</v>
      </c>
      <c r="H75" s="177">
        <f t="shared" ref="H75" si="19">G75/E75*100</f>
        <v>131.12588215985556</v>
      </c>
      <c r="I75" s="177">
        <f>G75/F75*100</f>
        <v>63.915999999999997</v>
      </c>
    </row>
    <row r="76" spans="1:9" s="15" customFormat="1" x14ac:dyDescent="0.25">
      <c r="A76" s="149"/>
      <c r="B76" s="149">
        <v>343</v>
      </c>
      <c r="C76" s="150"/>
      <c r="D76" s="151" t="s">
        <v>58</v>
      </c>
      <c r="E76" s="177">
        <v>487.44</v>
      </c>
      <c r="F76" s="177"/>
      <c r="G76" s="177">
        <v>639.16</v>
      </c>
      <c r="H76" s="177"/>
      <c r="I76" s="177"/>
    </row>
    <row r="77" spans="1:9" s="16" customFormat="1" x14ac:dyDescent="0.25">
      <c r="A77" s="128"/>
      <c r="B77" s="197">
        <v>3431</v>
      </c>
      <c r="C77" s="150"/>
      <c r="D77" s="129" t="s">
        <v>78</v>
      </c>
      <c r="E77" s="175">
        <v>487.44</v>
      </c>
      <c r="F77" s="176"/>
      <c r="G77" s="176">
        <v>639.16</v>
      </c>
      <c r="H77" s="176"/>
      <c r="I77" s="176"/>
    </row>
    <row r="78" spans="1:9" ht="14.25" customHeight="1" x14ac:dyDescent="0.25">
      <c r="A78" s="155">
        <v>4</v>
      </c>
      <c r="B78" s="156"/>
      <c r="C78" s="156"/>
      <c r="D78" s="157" t="s">
        <v>13</v>
      </c>
      <c r="E78" s="182">
        <v>0</v>
      </c>
      <c r="F78" s="182">
        <v>17000</v>
      </c>
      <c r="G78" s="182">
        <f>G79+G82</f>
        <v>10215.630000000001</v>
      </c>
      <c r="H78" s="182" t="s">
        <v>130</v>
      </c>
      <c r="I78" s="182">
        <f t="shared" ref="I78:I82" si="20">G78/F78*100</f>
        <v>60.091941176470598</v>
      </c>
    </row>
    <row r="79" spans="1:9" s="18" customFormat="1" x14ac:dyDescent="0.25">
      <c r="A79" s="152"/>
      <c r="B79" s="153">
        <v>41</v>
      </c>
      <c r="C79" s="153"/>
      <c r="D79" s="123" t="s">
        <v>202</v>
      </c>
      <c r="E79" s="174">
        <v>0</v>
      </c>
      <c r="F79" s="174">
        <v>0</v>
      </c>
      <c r="G79" s="174">
        <v>2756.25</v>
      </c>
      <c r="H79" s="174"/>
      <c r="I79" s="174"/>
    </row>
    <row r="80" spans="1:9" s="18" customFormat="1" ht="13.5" customHeight="1" x14ac:dyDescent="0.25">
      <c r="A80" s="152"/>
      <c r="B80" s="153">
        <v>412</v>
      </c>
      <c r="C80" s="153"/>
      <c r="D80" s="123" t="s">
        <v>192</v>
      </c>
      <c r="E80" s="174">
        <v>0</v>
      </c>
      <c r="F80" s="174"/>
      <c r="G80" s="174">
        <v>2756.25</v>
      </c>
      <c r="H80" s="174"/>
      <c r="I80" s="174"/>
    </row>
    <row r="81" spans="1:9" s="18" customFormat="1" x14ac:dyDescent="0.25">
      <c r="A81" s="152"/>
      <c r="B81" s="195">
        <v>4124</v>
      </c>
      <c r="C81" s="131"/>
      <c r="D81" s="132" t="s">
        <v>191</v>
      </c>
      <c r="E81" s="183">
        <v>0</v>
      </c>
      <c r="F81" s="183"/>
      <c r="G81" s="183">
        <v>2756.25</v>
      </c>
      <c r="H81" s="183"/>
      <c r="I81" s="183"/>
    </row>
    <row r="82" spans="1:9" ht="14.25" customHeight="1" x14ac:dyDescent="0.25">
      <c r="A82" s="126"/>
      <c r="B82" s="154">
        <v>42</v>
      </c>
      <c r="C82" s="154"/>
      <c r="D82" s="123" t="s">
        <v>27</v>
      </c>
      <c r="E82" s="174">
        <v>0</v>
      </c>
      <c r="F82" s="174">
        <v>17000</v>
      </c>
      <c r="G82" s="174">
        <f>G83</f>
        <v>7459.38</v>
      </c>
      <c r="H82" s="174" t="s">
        <v>130</v>
      </c>
      <c r="I82" s="174">
        <f t="shared" si="20"/>
        <v>43.878705882352939</v>
      </c>
    </row>
    <row r="83" spans="1:9" s="15" customFormat="1" x14ac:dyDescent="0.25">
      <c r="A83" s="118"/>
      <c r="B83" s="118">
        <v>422</v>
      </c>
      <c r="C83" s="118"/>
      <c r="D83" s="123" t="s">
        <v>66</v>
      </c>
      <c r="E83" s="174">
        <v>0</v>
      </c>
      <c r="F83" s="174"/>
      <c r="G83" s="174">
        <f>SUM(G84:G87)</f>
        <v>7459.38</v>
      </c>
      <c r="H83" s="174"/>
      <c r="I83" s="174"/>
    </row>
    <row r="84" spans="1:9" x14ac:dyDescent="0.25">
      <c r="A84" s="126"/>
      <c r="B84" s="196">
        <v>4221</v>
      </c>
      <c r="C84" s="126"/>
      <c r="D84" s="132" t="s">
        <v>67</v>
      </c>
      <c r="E84" s="175">
        <v>0</v>
      </c>
      <c r="F84" s="176"/>
      <c r="G84" s="176">
        <v>0</v>
      </c>
      <c r="H84" s="184"/>
      <c r="I84" s="184"/>
    </row>
    <row r="85" spans="1:9" s="18" customFormat="1" x14ac:dyDescent="0.25">
      <c r="A85" s="126"/>
      <c r="B85" s="196">
        <v>4223</v>
      </c>
      <c r="C85" s="126"/>
      <c r="D85" s="132" t="s">
        <v>189</v>
      </c>
      <c r="E85" s="175">
        <v>0</v>
      </c>
      <c r="F85" s="176"/>
      <c r="G85" s="176">
        <v>2909.38</v>
      </c>
      <c r="H85" s="184"/>
      <c r="I85" s="184"/>
    </row>
    <row r="86" spans="1:9" x14ac:dyDescent="0.25">
      <c r="A86" s="126"/>
      <c r="B86" s="196">
        <v>4226</v>
      </c>
      <c r="C86" s="126"/>
      <c r="D86" s="132" t="s">
        <v>83</v>
      </c>
      <c r="E86" s="175">
        <v>0</v>
      </c>
      <c r="F86" s="176"/>
      <c r="G86" s="176">
        <v>4550</v>
      </c>
      <c r="H86" s="176"/>
      <c r="I86" s="176"/>
    </row>
    <row r="87" spans="1:9" ht="13.5" customHeight="1" x14ac:dyDescent="0.25">
      <c r="A87" s="126"/>
      <c r="B87" s="196">
        <v>4227</v>
      </c>
      <c r="C87" s="126"/>
      <c r="D87" s="132" t="s">
        <v>68</v>
      </c>
      <c r="E87" s="175">
        <v>0</v>
      </c>
      <c r="F87" s="176"/>
      <c r="G87" s="176">
        <v>0</v>
      </c>
      <c r="H87" s="176"/>
      <c r="I87" s="176"/>
    </row>
  </sheetData>
  <mergeCells count="9">
    <mergeCell ref="A5:D5"/>
    <mergeCell ref="A6:D6"/>
    <mergeCell ref="A30:D30"/>
    <mergeCell ref="A31:D31"/>
    <mergeCell ref="A1:I1"/>
    <mergeCell ref="A2:I2"/>
    <mergeCell ref="A3:I3"/>
    <mergeCell ref="A4:I4"/>
    <mergeCell ref="A29:I29"/>
  </mergeCells>
  <pageMargins left="1" right="1" top="1" bottom="1" header="0.5" footer="0.5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workbookViewId="0">
      <selection activeCell="I18" sqref="I18"/>
    </sheetView>
  </sheetViews>
  <sheetFormatPr defaultRowHeight="15" x14ac:dyDescent="0.25"/>
  <cols>
    <col min="1" max="1" width="43.28515625" style="18" customWidth="1"/>
    <col min="2" max="2" width="17.140625" style="18" customWidth="1"/>
    <col min="3" max="3" width="18.7109375" style="18" customWidth="1"/>
    <col min="4" max="4" width="17" style="18" customWidth="1"/>
    <col min="5" max="6" width="15.7109375" style="18" customWidth="1"/>
    <col min="7" max="16384" width="9.140625" style="18"/>
  </cols>
  <sheetData>
    <row r="1" spans="1:10" ht="42" customHeight="1" x14ac:dyDescent="0.25">
      <c r="A1" s="260" t="s">
        <v>208</v>
      </c>
      <c r="B1" s="261"/>
      <c r="C1" s="261"/>
      <c r="D1" s="261"/>
      <c r="E1" s="261"/>
      <c r="F1" s="261"/>
      <c r="G1" s="25"/>
      <c r="H1" s="25"/>
      <c r="I1" s="25"/>
      <c r="J1" s="25"/>
    </row>
    <row r="2" spans="1:10" ht="15.75" customHeight="1" x14ac:dyDescent="0.25">
      <c r="A2" s="260" t="s">
        <v>19</v>
      </c>
      <c r="B2" s="260"/>
      <c r="C2" s="260"/>
      <c r="D2" s="260"/>
      <c r="E2" s="260"/>
      <c r="F2" s="260"/>
    </row>
    <row r="3" spans="1:10" ht="18" customHeight="1" x14ac:dyDescent="0.25">
      <c r="A3" s="260" t="s">
        <v>7</v>
      </c>
      <c r="B3" s="260"/>
      <c r="C3" s="260"/>
      <c r="D3" s="260"/>
      <c r="E3" s="260"/>
      <c r="F3" s="260"/>
    </row>
    <row r="4" spans="1:10" ht="15.75" customHeight="1" x14ac:dyDescent="0.25">
      <c r="A4" s="260" t="s">
        <v>109</v>
      </c>
      <c r="B4" s="260"/>
      <c r="C4" s="260"/>
      <c r="D4" s="260"/>
      <c r="E4" s="260"/>
      <c r="F4" s="260"/>
    </row>
    <row r="5" spans="1:10" x14ac:dyDescent="0.25">
      <c r="A5" s="116"/>
      <c r="B5" s="116"/>
      <c r="C5" s="116"/>
      <c r="D5" s="20"/>
      <c r="E5" s="20"/>
      <c r="F5" s="20"/>
    </row>
    <row r="6" spans="1:10" ht="24" x14ac:dyDescent="0.25">
      <c r="A6" s="199" t="s">
        <v>105</v>
      </c>
      <c r="B6" s="200" t="s">
        <v>211</v>
      </c>
      <c r="C6" s="199" t="s">
        <v>183</v>
      </c>
      <c r="D6" s="199" t="s">
        <v>212</v>
      </c>
      <c r="E6" s="199" t="s">
        <v>125</v>
      </c>
      <c r="F6" s="199" t="s">
        <v>125</v>
      </c>
    </row>
    <row r="7" spans="1:10" ht="9" customHeight="1" x14ac:dyDescent="0.25">
      <c r="A7" s="31" t="s">
        <v>122</v>
      </c>
      <c r="B7" s="51" t="s">
        <v>123</v>
      </c>
      <c r="C7" s="51" t="s">
        <v>124</v>
      </c>
      <c r="D7" s="51" t="s">
        <v>126</v>
      </c>
      <c r="E7" s="51" t="s">
        <v>127</v>
      </c>
      <c r="F7" s="51" t="s">
        <v>128</v>
      </c>
    </row>
    <row r="8" spans="1:10" s="15" customFormat="1" x14ac:dyDescent="0.25">
      <c r="A8" s="141" t="s">
        <v>129</v>
      </c>
      <c r="B8" s="142">
        <v>403757.04</v>
      </c>
      <c r="C8" s="142">
        <f>C10+C12+C14+C16+C18</f>
        <v>933000</v>
      </c>
      <c r="D8" s="142">
        <f>D10+D12+D14+D16+D18</f>
        <v>442718.27</v>
      </c>
      <c r="E8" s="142">
        <f t="shared" ref="E8:E18" si="0">D8/B8*100</f>
        <v>109.64967199085866</v>
      </c>
      <c r="F8" s="142">
        <f t="shared" ref="F8:F18" si="1">D8/C8*100</f>
        <v>47.451047159699897</v>
      </c>
    </row>
    <row r="9" spans="1:10" s="15" customFormat="1" x14ac:dyDescent="0.25">
      <c r="A9" s="123" t="s">
        <v>104</v>
      </c>
      <c r="B9" s="143">
        <v>83552.73</v>
      </c>
      <c r="C9" s="143">
        <v>213000</v>
      </c>
      <c r="D9" s="143">
        <v>87762.61</v>
      </c>
      <c r="E9" s="143">
        <f t="shared" si="0"/>
        <v>105.03859060021139</v>
      </c>
      <c r="F9" s="143">
        <f t="shared" si="1"/>
        <v>41.20310328638498</v>
      </c>
    </row>
    <row r="10" spans="1:10" x14ac:dyDescent="0.25">
      <c r="A10" s="124" t="s">
        <v>115</v>
      </c>
      <c r="B10" s="127">
        <v>83552.73</v>
      </c>
      <c r="C10" s="127">
        <v>213000</v>
      </c>
      <c r="D10" s="127">
        <v>87762.61</v>
      </c>
      <c r="E10" s="127">
        <f t="shared" si="0"/>
        <v>105.03859060021139</v>
      </c>
      <c r="F10" s="127">
        <f t="shared" si="1"/>
        <v>41.20310328638498</v>
      </c>
    </row>
    <row r="11" spans="1:10" s="15" customFormat="1" x14ac:dyDescent="0.25">
      <c r="A11" s="123" t="s">
        <v>102</v>
      </c>
      <c r="B11" s="144">
        <v>2720</v>
      </c>
      <c r="C11" s="144">
        <v>3000</v>
      </c>
      <c r="D11" s="144">
        <v>90</v>
      </c>
      <c r="E11" s="144">
        <f t="shared" si="0"/>
        <v>3.3088235294117649</v>
      </c>
      <c r="F11" s="144">
        <f t="shared" si="1"/>
        <v>3</v>
      </c>
    </row>
    <row r="12" spans="1:10" x14ac:dyDescent="0.25">
      <c r="A12" s="124" t="s">
        <v>116</v>
      </c>
      <c r="B12" s="127">
        <v>2720</v>
      </c>
      <c r="C12" s="127">
        <v>3000</v>
      </c>
      <c r="D12" s="127">
        <v>90</v>
      </c>
      <c r="E12" s="127">
        <f t="shared" si="0"/>
        <v>3.3088235294117649</v>
      </c>
      <c r="F12" s="127">
        <f t="shared" si="1"/>
        <v>3</v>
      </c>
    </row>
    <row r="13" spans="1:10" s="15" customFormat="1" x14ac:dyDescent="0.25">
      <c r="A13" s="118" t="s">
        <v>108</v>
      </c>
      <c r="B13" s="145">
        <v>26363.24</v>
      </c>
      <c r="C13" s="145">
        <v>66000</v>
      </c>
      <c r="D13" s="145">
        <v>33037.22</v>
      </c>
      <c r="E13" s="145">
        <f t="shared" si="0"/>
        <v>125.31547715682898</v>
      </c>
      <c r="F13" s="145">
        <f t="shared" si="1"/>
        <v>50.056393939393942</v>
      </c>
    </row>
    <row r="14" spans="1:10" x14ac:dyDescent="0.25">
      <c r="A14" s="120" t="s">
        <v>135</v>
      </c>
      <c r="B14" s="119">
        <v>26363.56</v>
      </c>
      <c r="C14" s="127">
        <v>66000</v>
      </c>
      <c r="D14" s="127">
        <v>33037.22</v>
      </c>
      <c r="E14" s="127">
        <f t="shared" si="0"/>
        <v>125.31395608180382</v>
      </c>
      <c r="F14" s="127">
        <f t="shared" si="1"/>
        <v>50.056393939393942</v>
      </c>
    </row>
    <row r="15" spans="1:10" s="15" customFormat="1" x14ac:dyDescent="0.25">
      <c r="A15" s="146" t="s">
        <v>107</v>
      </c>
      <c r="B15" s="145">
        <v>289420.75</v>
      </c>
      <c r="C15" s="145">
        <v>646000</v>
      </c>
      <c r="D15" s="145">
        <v>321684.01</v>
      </c>
      <c r="E15" s="145">
        <f t="shared" si="0"/>
        <v>111.14752829574243</v>
      </c>
      <c r="F15" s="145">
        <f t="shared" si="1"/>
        <v>49.796286377708981</v>
      </c>
    </row>
    <row r="16" spans="1:10" x14ac:dyDescent="0.25">
      <c r="A16" s="124" t="s">
        <v>136</v>
      </c>
      <c r="B16" s="119">
        <v>289420.75</v>
      </c>
      <c r="C16" s="127">
        <v>646000</v>
      </c>
      <c r="D16" s="127">
        <v>321684.01</v>
      </c>
      <c r="E16" s="147">
        <f t="shared" si="0"/>
        <v>111.14752829574243</v>
      </c>
      <c r="F16" s="147">
        <f t="shared" si="1"/>
        <v>49.796286377708981</v>
      </c>
    </row>
    <row r="17" spans="1:6" s="15" customFormat="1" x14ac:dyDescent="0.25">
      <c r="A17" s="146" t="s">
        <v>117</v>
      </c>
      <c r="B17" s="145">
        <v>1700</v>
      </c>
      <c r="C17" s="145">
        <v>5000</v>
      </c>
      <c r="D17" s="145">
        <v>144.43</v>
      </c>
      <c r="E17" s="145">
        <f t="shared" si="0"/>
        <v>8.4958823529411767</v>
      </c>
      <c r="F17" s="145">
        <f t="shared" si="1"/>
        <v>2.8886000000000003</v>
      </c>
    </row>
    <row r="18" spans="1:6" x14ac:dyDescent="0.25">
      <c r="A18" s="124" t="s">
        <v>137</v>
      </c>
      <c r="B18" s="119">
        <v>1700</v>
      </c>
      <c r="C18" s="127">
        <v>5000</v>
      </c>
      <c r="D18" s="127">
        <v>144.43</v>
      </c>
      <c r="E18" s="147">
        <f t="shared" si="0"/>
        <v>8.4958823529411767</v>
      </c>
      <c r="F18" s="147">
        <f t="shared" si="1"/>
        <v>2.8886000000000003</v>
      </c>
    </row>
    <row r="20" spans="1:6" ht="15.75" customHeight="1" x14ac:dyDescent="0.25">
      <c r="A20" s="260" t="s">
        <v>106</v>
      </c>
      <c r="B20" s="260"/>
      <c r="C20" s="260"/>
      <c r="D20" s="260"/>
      <c r="E20" s="260"/>
      <c r="F20" s="25"/>
    </row>
    <row r="21" spans="1:6" ht="12" customHeight="1" x14ac:dyDescent="0.25">
      <c r="A21" s="19"/>
      <c r="B21" s="19"/>
      <c r="C21" s="19"/>
      <c r="D21" s="20"/>
      <c r="E21" s="20"/>
      <c r="F21" s="20"/>
    </row>
    <row r="22" spans="1:6" ht="24" x14ac:dyDescent="0.25">
      <c r="A22" s="199" t="s">
        <v>105</v>
      </c>
      <c r="B22" s="200" t="s">
        <v>211</v>
      </c>
      <c r="C22" s="199" t="s">
        <v>183</v>
      </c>
      <c r="D22" s="199" t="s">
        <v>212</v>
      </c>
      <c r="E22" s="199" t="s">
        <v>125</v>
      </c>
      <c r="F22" s="199" t="s">
        <v>125</v>
      </c>
    </row>
    <row r="23" spans="1:6" ht="9" customHeight="1" x14ac:dyDescent="0.25">
      <c r="A23" s="31" t="s">
        <v>122</v>
      </c>
      <c r="B23" s="51" t="s">
        <v>123</v>
      </c>
      <c r="C23" s="51" t="s">
        <v>124</v>
      </c>
      <c r="D23" s="51" t="s">
        <v>126</v>
      </c>
      <c r="E23" s="51" t="s">
        <v>127</v>
      </c>
      <c r="F23" s="51" t="s">
        <v>128</v>
      </c>
    </row>
    <row r="24" spans="1:6" x14ac:dyDescent="0.25">
      <c r="A24" s="141" t="s">
        <v>2</v>
      </c>
      <c r="B24" s="142">
        <v>394270.1</v>
      </c>
      <c r="C24" s="142">
        <f>C25+C27+C29+C31+C33</f>
        <v>933000</v>
      </c>
      <c r="D24" s="142">
        <f>D25+D27+D29+D31+D33</f>
        <v>504331.95000000007</v>
      </c>
      <c r="E24" s="142">
        <f t="shared" ref="E24:E32" si="2">D24/B24*100</f>
        <v>127.91534280687277</v>
      </c>
      <c r="F24" s="142">
        <f t="shared" ref="F24:F34" si="3">D24/C24*100</f>
        <v>54.054871382636662</v>
      </c>
    </row>
    <row r="25" spans="1:6" s="15" customFormat="1" x14ac:dyDescent="0.25">
      <c r="A25" s="123" t="s">
        <v>104</v>
      </c>
      <c r="B25" s="143">
        <v>83552.73</v>
      </c>
      <c r="C25" s="143">
        <f t="shared" ref="C25:D25" si="4">C26</f>
        <v>213000</v>
      </c>
      <c r="D25" s="143">
        <f t="shared" si="4"/>
        <v>99964.1</v>
      </c>
      <c r="E25" s="143">
        <f t="shared" si="2"/>
        <v>119.64193150840194</v>
      </c>
      <c r="F25" s="143">
        <f t="shared" si="3"/>
        <v>46.93150234741784</v>
      </c>
    </row>
    <row r="26" spans="1:6" x14ac:dyDescent="0.25">
      <c r="A26" s="124" t="s">
        <v>115</v>
      </c>
      <c r="B26" s="127">
        <v>83552.73</v>
      </c>
      <c r="C26" s="127">
        <v>213000</v>
      </c>
      <c r="D26" s="127">
        <v>99964.1</v>
      </c>
      <c r="E26" s="127">
        <f t="shared" si="2"/>
        <v>119.64193150840194</v>
      </c>
      <c r="F26" s="127">
        <f t="shared" si="3"/>
        <v>46.93150234741784</v>
      </c>
    </row>
    <row r="27" spans="1:6" s="15" customFormat="1" x14ac:dyDescent="0.25">
      <c r="A27" s="123" t="s">
        <v>102</v>
      </c>
      <c r="B27" s="144">
        <v>1579.74</v>
      </c>
      <c r="C27" s="144">
        <v>3000</v>
      </c>
      <c r="D27" s="144">
        <v>0</v>
      </c>
      <c r="E27" s="144">
        <f t="shared" si="2"/>
        <v>0</v>
      </c>
      <c r="F27" s="144">
        <f t="shared" si="3"/>
        <v>0</v>
      </c>
    </row>
    <row r="28" spans="1:6" x14ac:dyDescent="0.25">
      <c r="A28" s="124" t="s">
        <v>116</v>
      </c>
      <c r="B28" s="127">
        <v>1579.74</v>
      </c>
      <c r="C28" s="127">
        <v>3000</v>
      </c>
      <c r="D28" s="127">
        <v>0</v>
      </c>
      <c r="E28" s="127">
        <f t="shared" si="2"/>
        <v>0</v>
      </c>
      <c r="F28" s="127">
        <f t="shared" si="3"/>
        <v>0</v>
      </c>
    </row>
    <row r="29" spans="1:6" s="15" customFormat="1" x14ac:dyDescent="0.25">
      <c r="A29" s="118" t="s">
        <v>108</v>
      </c>
      <c r="B29" s="145">
        <v>19946.88</v>
      </c>
      <c r="C29" s="145">
        <v>66000</v>
      </c>
      <c r="D29" s="145">
        <v>36597.07</v>
      </c>
      <c r="E29" s="145">
        <f t="shared" si="2"/>
        <v>183.47265336734367</v>
      </c>
      <c r="F29" s="145">
        <f t="shared" si="3"/>
        <v>55.450106060606061</v>
      </c>
    </row>
    <row r="30" spans="1:6" x14ac:dyDescent="0.25">
      <c r="A30" s="120" t="s">
        <v>138</v>
      </c>
      <c r="B30" s="119">
        <v>19946.88</v>
      </c>
      <c r="C30" s="127">
        <v>66000</v>
      </c>
      <c r="D30" s="127">
        <v>36597.07</v>
      </c>
      <c r="E30" s="127">
        <f t="shared" si="2"/>
        <v>183.47265336734367</v>
      </c>
      <c r="F30" s="127">
        <f t="shared" si="3"/>
        <v>55.450106060606061</v>
      </c>
    </row>
    <row r="31" spans="1:6" s="15" customFormat="1" x14ac:dyDescent="0.25">
      <c r="A31" s="146" t="s">
        <v>107</v>
      </c>
      <c r="B31" s="145">
        <v>289190.75</v>
      </c>
      <c r="C31" s="145">
        <v>646000</v>
      </c>
      <c r="D31" s="145">
        <v>367770.78</v>
      </c>
      <c r="E31" s="145">
        <f t="shared" si="2"/>
        <v>127.17238708361178</v>
      </c>
      <c r="F31" s="145">
        <f t="shared" si="3"/>
        <v>56.930461300309595</v>
      </c>
    </row>
    <row r="32" spans="1:6" x14ac:dyDescent="0.25">
      <c r="A32" s="124" t="s">
        <v>139</v>
      </c>
      <c r="B32" s="119">
        <v>289190.75</v>
      </c>
      <c r="C32" s="127">
        <v>646000</v>
      </c>
      <c r="D32" s="127">
        <v>367770.78</v>
      </c>
      <c r="E32" s="147">
        <f t="shared" si="2"/>
        <v>127.17238708361178</v>
      </c>
      <c r="F32" s="147">
        <f t="shared" si="3"/>
        <v>56.930461300309595</v>
      </c>
    </row>
    <row r="33" spans="1:6" s="15" customFormat="1" x14ac:dyDescent="0.25">
      <c r="A33" s="146" t="s">
        <v>117</v>
      </c>
      <c r="B33" s="145">
        <v>0</v>
      </c>
      <c r="C33" s="145">
        <v>5000</v>
      </c>
      <c r="D33" s="145">
        <v>0</v>
      </c>
      <c r="E33" s="145" t="s">
        <v>130</v>
      </c>
      <c r="F33" s="145">
        <f t="shared" si="3"/>
        <v>0</v>
      </c>
    </row>
    <row r="34" spans="1:6" x14ac:dyDescent="0.25">
      <c r="A34" s="124" t="s">
        <v>118</v>
      </c>
      <c r="B34" s="119">
        <v>0</v>
      </c>
      <c r="C34" s="127">
        <v>5000</v>
      </c>
      <c r="D34" s="127">
        <v>0</v>
      </c>
      <c r="E34" s="147" t="s">
        <v>130</v>
      </c>
      <c r="F34" s="147">
        <f t="shared" si="3"/>
        <v>0</v>
      </c>
    </row>
  </sheetData>
  <mergeCells count="5">
    <mergeCell ref="A20:E20"/>
    <mergeCell ref="A1:F1"/>
    <mergeCell ref="A2:F2"/>
    <mergeCell ref="A3:F3"/>
    <mergeCell ref="A4:F4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workbookViewId="0">
      <selection activeCell="B7" sqref="B7"/>
    </sheetView>
  </sheetViews>
  <sheetFormatPr defaultRowHeight="15" x14ac:dyDescent="0.25"/>
  <cols>
    <col min="1" max="1" width="46.85546875" customWidth="1"/>
    <col min="2" max="2" width="16.5703125" customWidth="1"/>
    <col min="3" max="3" width="20.5703125" customWidth="1"/>
    <col min="4" max="4" width="19.42578125" style="18" customWidth="1"/>
    <col min="5" max="5" width="11.7109375" customWidth="1"/>
    <col min="6" max="6" width="12.5703125" customWidth="1"/>
  </cols>
  <sheetData>
    <row r="1" spans="1:10" ht="42" customHeight="1" x14ac:dyDescent="0.25">
      <c r="A1" s="260" t="s">
        <v>209</v>
      </c>
      <c r="B1" s="261"/>
      <c r="C1" s="261"/>
      <c r="D1" s="261"/>
      <c r="E1" s="261"/>
      <c r="F1" s="261"/>
      <c r="G1" s="25"/>
      <c r="H1" s="25"/>
      <c r="I1" s="25"/>
      <c r="J1" s="25"/>
    </row>
    <row r="2" spans="1:10" ht="12.75" customHeight="1" x14ac:dyDescent="0.25">
      <c r="A2" s="116"/>
      <c r="B2" s="116"/>
      <c r="C2" s="116"/>
      <c r="D2" s="116"/>
      <c r="E2" s="116"/>
      <c r="F2" s="116"/>
    </row>
    <row r="3" spans="1:10" x14ac:dyDescent="0.25">
      <c r="A3" s="260" t="s">
        <v>19</v>
      </c>
      <c r="B3" s="260"/>
      <c r="C3" s="260"/>
      <c r="D3" s="260"/>
      <c r="E3" s="262"/>
      <c r="F3" s="262"/>
    </row>
    <row r="4" spans="1:10" ht="18" customHeight="1" x14ac:dyDescent="0.25">
      <c r="A4" s="260" t="s">
        <v>7</v>
      </c>
      <c r="B4" s="263"/>
      <c r="C4" s="263"/>
      <c r="D4" s="263"/>
      <c r="E4" s="263"/>
      <c r="F4" s="263"/>
    </row>
    <row r="5" spans="1:10" x14ac:dyDescent="0.25">
      <c r="A5" s="260" t="s">
        <v>14</v>
      </c>
      <c r="B5" s="264"/>
      <c r="C5" s="264"/>
      <c r="D5" s="264"/>
      <c r="E5" s="264"/>
      <c r="F5" s="264"/>
    </row>
    <row r="6" spans="1:10" ht="10.5" customHeight="1" x14ac:dyDescent="0.25">
      <c r="A6" s="12"/>
      <c r="B6" s="12"/>
      <c r="C6" s="12"/>
      <c r="D6" s="19"/>
      <c r="E6" s="5"/>
      <c r="F6" s="5"/>
    </row>
    <row r="7" spans="1:10" ht="24" x14ac:dyDescent="0.25">
      <c r="A7" s="199" t="s">
        <v>15</v>
      </c>
      <c r="B7" s="200" t="s">
        <v>213</v>
      </c>
      <c r="C7" s="199" t="s">
        <v>183</v>
      </c>
      <c r="D7" s="199" t="s">
        <v>214</v>
      </c>
      <c r="E7" s="199" t="s">
        <v>125</v>
      </c>
      <c r="F7" s="199" t="s">
        <v>125</v>
      </c>
    </row>
    <row r="8" spans="1:10" s="18" customFormat="1" ht="9" customHeight="1" x14ac:dyDescent="0.25">
      <c r="A8" s="27" t="s">
        <v>122</v>
      </c>
      <c r="B8" s="28" t="s">
        <v>123</v>
      </c>
      <c r="C8" s="28" t="s">
        <v>124</v>
      </c>
      <c r="D8" s="28" t="s">
        <v>126</v>
      </c>
      <c r="E8" s="28" t="s">
        <v>127</v>
      </c>
      <c r="F8" s="28" t="s">
        <v>128</v>
      </c>
    </row>
    <row r="9" spans="1:10" s="15" customFormat="1" ht="15.75" customHeight="1" x14ac:dyDescent="0.25">
      <c r="A9" s="133" t="s">
        <v>16</v>
      </c>
      <c r="B9" s="134">
        <v>394270.1</v>
      </c>
      <c r="C9" s="134">
        <v>936000</v>
      </c>
      <c r="D9" s="134">
        <v>504331.95</v>
      </c>
      <c r="E9" s="134">
        <f>D9/B9*100</f>
        <v>127.91534280687276</v>
      </c>
      <c r="F9" s="134">
        <f>D9/C9*100</f>
        <v>53.881618589743596</v>
      </c>
    </row>
    <row r="10" spans="1:10" s="15" customFormat="1" ht="15.75" customHeight="1" x14ac:dyDescent="0.25">
      <c r="A10" s="135" t="s">
        <v>87</v>
      </c>
      <c r="B10" s="136">
        <v>394270.1</v>
      </c>
      <c r="C10" s="136">
        <v>936000</v>
      </c>
      <c r="D10" s="136">
        <v>504331.95</v>
      </c>
      <c r="E10" s="136">
        <f>D10/B10*100</f>
        <v>127.91534280687276</v>
      </c>
      <c r="F10" s="136">
        <f>D10/C10*100</f>
        <v>53.881618589743596</v>
      </c>
    </row>
    <row r="11" spans="1:10" s="15" customFormat="1" x14ac:dyDescent="0.25">
      <c r="A11" s="137" t="s">
        <v>86</v>
      </c>
      <c r="B11" s="138">
        <v>394270.1</v>
      </c>
      <c r="C11" s="138">
        <v>936000</v>
      </c>
      <c r="D11" s="138">
        <f t="shared" ref="D11" si="0">D12</f>
        <v>504331.95</v>
      </c>
      <c r="E11" s="138"/>
      <c r="F11" s="138"/>
    </row>
    <row r="12" spans="1:10" x14ac:dyDescent="0.25">
      <c r="A12" s="139" t="s">
        <v>85</v>
      </c>
      <c r="B12" s="140">
        <v>394270.1</v>
      </c>
      <c r="C12" s="140">
        <v>936000</v>
      </c>
      <c r="D12" s="140">
        <v>504331.95</v>
      </c>
      <c r="E12" s="140"/>
      <c r="F12" s="140"/>
    </row>
    <row r="16" spans="1:10" x14ac:dyDescent="0.25">
      <c r="B16" s="18"/>
      <c r="C16" s="18"/>
    </row>
    <row r="17" spans="2:5" x14ac:dyDescent="0.25">
      <c r="B17" s="18"/>
      <c r="C17" s="18"/>
      <c r="E17" s="18"/>
    </row>
    <row r="18" spans="2:5" x14ac:dyDescent="0.25">
      <c r="B18" s="18"/>
      <c r="C18" s="18"/>
      <c r="E18" s="18"/>
    </row>
    <row r="19" spans="2:5" x14ac:dyDescent="0.25">
      <c r="B19" s="18"/>
      <c r="C19" s="18"/>
    </row>
    <row r="20" spans="2:5" x14ac:dyDescent="0.25">
      <c r="C20" s="18"/>
    </row>
    <row r="21" spans="2:5" x14ac:dyDescent="0.25">
      <c r="C21" s="18"/>
    </row>
  </sheetData>
  <mergeCells count="4">
    <mergeCell ref="A3:F3"/>
    <mergeCell ref="A4:F4"/>
    <mergeCell ref="A5:F5"/>
    <mergeCell ref="A1:F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"/>
  <sheetViews>
    <sheetView workbookViewId="0">
      <selection activeCell="A6" sqref="A6:I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5.28515625" customWidth="1"/>
    <col min="6" max="6" width="20" customWidth="1"/>
    <col min="7" max="7" width="19.140625" customWidth="1"/>
    <col min="8" max="8" width="8.28515625" customWidth="1"/>
    <col min="9" max="9" width="11.7109375" customWidth="1"/>
  </cols>
  <sheetData>
    <row r="1" spans="1:10" ht="42" customHeight="1" x14ac:dyDescent="0.25">
      <c r="A1" s="260" t="s">
        <v>208</v>
      </c>
      <c r="B1" s="261"/>
      <c r="C1" s="261"/>
      <c r="D1" s="261"/>
      <c r="E1" s="261"/>
      <c r="F1" s="261"/>
      <c r="G1" s="261"/>
      <c r="H1" s="261"/>
      <c r="I1" s="261"/>
      <c r="J1" s="25"/>
    </row>
    <row r="2" spans="1:10" ht="12.75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</row>
    <row r="3" spans="1:10" x14ac:dyDescent="0.25">
      <c r="A3" s="260" t="s">
        <v>19</v>
      </c>
      <c r="B3" s="260"/>
      <c r="C3" s="260"/>
      <c r="D3" s="260"/>
      <c r="E3" s="260"/>
      <c r="F3" s="260"/>
      <c r="G3" s="260"/>
      <c r="H3" s="262"/>
      <c r="I3" s="262"/>
    </row>
    <row r="4" spans="1:10" ht="18" customHeight="1" x14ac:dyDescent="0.25">
      <c r="A4" s="260" t="s">
        <v>121</v>
      </c>
      <c r="B4" s="263"/>
      <c r="C4" s="263"/>
      <c r="D4" s="263"/>
      <c r="E4" s="263"/>
      <c r="F4" s="263"/>
      <c r="G4" s="263"/>
      <c r="H4" s="263"/>
      <c r="I4" s="263"/>
    </row>
    <row r="5" spans="1:10" ht="11.25" customHeight="1" x14ac:dyDescent="0.25">
      <c r="A5" s="4"/>
      <c r="B5" s="4"/>
      <c r="C5" s="4"/>
      <c r="D5" s="4"/>
      <c r="E5" s="4"/>
      <c r="F5" s="4"/>
      <c r="G5" s="4"/>
      <c r="H5" s="5"/>
      <c r="I5" s="5"/>
    </row>
    <row r="6" spans="1:10" ht="24" x14ac:dyDescent="0.25">
      <c r="A6" s="205" t="s">
        <v>8</v>
      </c>
      <c r="B6" s="206" t="s">
        <v>9</v>
      </c>
      <c r="C6" s="206" t="s">
        <v>10</v>
      </c>
      <c r="D6" s="206" t="s">
        <v>28</v>
      </c>
      <c r="E6" s="206" t="s">
        <v>204</v>
      </c>
      <c r="F6" s="205" t="s">
        <v>183</v>
      </c>
      <c r="G6" s="205" t="s">
        <v>203</v>
      </c>
      <c r="H6" s="205" t="s">
        <v>125</v>
      </c>
      <c r="I6" s="205" t="s">
        <v>125</v>
      </c>
    </row>
    <row r="7" spans="1:10" s="18" customFormat="1" x14ac:dyDescent="0.25">
      <c r="A7" s="128"/>
      <c r="B7" s="128"/>
      <c r="C7" s="124"/>
      <c r="D7" s="151" t="s">
        <v>113</v>
      </c>
      <c r="E7" s="203">
        <v>0</v>
      </c>
      <c r="F7" s="203">
        <v>0</v>
      </c>
      <c r="G7" s="203">
        <v>0</v>
      </c>
      <c r="H7" s="203">
        <v>0</v>
      </c>
      <c r="I7" s="203">
        <v>0</v>
      </c>
    </row>
    <row r="8" spans="1:10" ht="22.5" x14ac:dyDescent="0.25">
      <c r="A8" s="126">
        <v>8</v>
      </c>
      <c r="B8" s="126"/>
      <c r="C8" s="126"/>
      <c r="D8" s="126" t="s">
        <v>17</v>
      </c>
      <c r="E8" s="119">
        <v>0</v>
      </c>
      <c r="F8" s="127">
        <v>0</v>
      </c>
      <c r="G8" s="127">
        <v>0</v>
      </c>
      <c r="H8" s="127">
        <v>0</v>
      </c>
      <c r="I8" s="127">
        <v>0</v>
      </c>
    </row>
    <row r="9" spans="1:10" x14ac:dyDescent="0.25">
      <c r="A9" s="126"/>
      <c r="B9" s="126">
        <v>84</v>
      </c>
      <c r="C9" s="126"/>
      <c r="D9" s="126" t="s">
        <v>21</v>
      </c>
      <c r="E9" s="121"/>
      <c r="F9" s="122"/>
      <c r="G9" s="122"/>
      <c r="H9" s="122"/>
      <c r="I9" s="122"/>
    </row>
    <row r="10" spans="1:10" ht="11.25" customHeight="1" x14ac:dyDescent="0.25">
      <c r="A10" s="128"/>
      <c r="B10" s="128"/>
      <c r="C10" s="124"/>
      <c r="D10" s="120"/>
      <c r="E10" s="121"/>
      <c r="F10" s="122"/>
      <c r="G10" s="122"/>
      <c r="H10" s="122"/>
      <c r="I10" s="122"/>
    </row>
    <row r="11" spans="1:10" s="18" customFormat="1" x14ac:dyDescent="0.25">
      <c r="A11" s="128"/>
      <c r="B11" s="128"/>
      <c r="C11" s="124"/>
      <c r="D11" s="129" t="s">
        <v>110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</row>
    <row r="12" spans="1:10" ht="22.5" x14ac:dyDescent="0.25">
      <c r="A12" s="130">
        <v>5</v>
      </c>
      <c r="B12" s="131"/>
      <c r="C12" s="131"/>
      <c r="D12" s="132" t="s">
        <v>18</v>
      </c>
      <c r="E12" s="119">
        <v>0</v>
      </c>
      <c r="F12" s="127">
        <v>0</v>
      </c>
      <c r="G12" s="127">
        <v>0</v>
      </c>
      <c r="H12" s="127">
        <v>0</v>
      </c>
      <c r="I12" s="127">
        <v>0</v>
      </c>
    </row>
    <row r="13" spans="1:10" ht="22.5" x14ac:dyDescent="0.25">
      <c r="A13" s="126"/>
      <c r="B13" s="126">
        <v>54</v>
      </c>
      <c r="C13" s="126"/>
      <c r="D13" s="132" t="s">
        <v>22</v>
      </c>
      <c r="E13" s="121"/>
      <c r="F13" s="122"/>
      <c r="G13" s="122"/>
      <c r="H13" s="122"/>
      <c r="I13" s="125"/>
    </row>
  </sheetData>
  <mergeCells count="3">
    <mergeCell ref="A3:I3"/>
    <mergeCell ref="A4:I4"/>
    <mergeCell ref="A1:I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workbookViewId="0">
      <selection activeCell="A6" sqref="A6:F6"/>
    </sheetView>
  </sheetViews>
  <sheetFormatPr defaultRowHeight="15" x14ac:dyDescent="0.25"/>
  <cols>
    <col min="1" max="1" width="35" style="18" customWidth="1"/>
    <col min="2" max="2" width="20.42578125" style="18" customWidth="1"/>
    <col min="3" max="3" width="19.85546875" style="18" customWidth="1"/>
    <col min="4" max="4" width="17.5703125" style="18" customWidth="1"/>
    <col min="5" max="5" width="11.42578125" style="18" customWidth="1"/>
    <col min="6" max="6" width="11.7109375" style="18" customWidth="1"/>
    <col min="7" max="16384" width="9.140625" style="18"/>
  </cols>
  <sheetData>
    <row r="1" spans="1:10" ht="42" customHeight="1" x14ac:dyDescent="0.25">
      <c r="A1" s="260" t="s">
        <v>208</v>
      </c>
      <c r="B1" s="261"/>
      <c r="C1" s="261"/>
      <c r="D1" s="261"/>
      <c r="E1" s="261"/>
      <c r="F1" s="261"/>
      <c r="G1" s="25"/>
      <c r="H1" s="25"/>
      <c r="I1" s="25"/>
      <c r="J1" s="25"/>
    </row>
    <row r="2" spans="1:10" ht="12" customHeight="1" x14ac:dyDescent="0.25">
      <c r="A2" s="116"/>
      <c r="B2" s="116"/>
      <c r="C2" s="116"/>
      <c r="D2" s="116"/>
      <c r="E2" s="116"/>
      <c r="F2" s="116"/>
    </row>
    <row r="3" spans="1:10" ht="15.75" customHeight="1" x14ac:dyDescent="0.25">
      <c r="A3" s="260" t="s">
        <v>19</v>
      </c>
      <c r="B3" s="260"/>
      <c r="C3" s="260"/>
      <c r="D3" s="260"/>
      <c r="E3" s="260"/>
      <c r="F3" s="260"/>
    </row>
    <row r="4" spans="1:10" ht="18" customHeight="1" x14ac:dyDescent="0.25">
      <c r="A4" s="260" t="s">
        <v>114</v>
      </c>
      <c r="B4" s="260"/>
      <c r="C4" s="260"/>
      <c r="D4" s="260"/>
      <c r="E4" s="260"/>
      <c r="F4" s="260"/>
    </row>
    <row r="5" spans="1:10" ht="12" customHeight="1" x14ac:dyDescent="0.25">
      <c r="A5" s="19"/>
      <c r="B5" s="19"/>
      <c r="C5" s="19"/>
      <c r="D5" s="19"/>
      <c r="E5" s="20"/>
      <c r="F5" s="20"/>
    </row>
    <row r="6" spans="1:10" ht="24" x14ac:dyDescent="0.25">
      <c r="A6" s="207" t="s">
        <v>105</v>
      </c>
      <c r="B6" s="207" t="s">
        <v>205</v>
      </c>
      <c r="C6" s="208" t="s">
        <v>183</v>
      </c>
      <c r="D6" s="208" t="s">
        <v>184</v>
      </c>
      <c r="E6" s="208" t="s">
        <v>125</v>
      </c>
      <c r="F6" s="208" t="s">
        <v>125</v>
      </c>
    </row>
    <row r="7" spans="1:10" x14ac:dyDescent="0.25">
      <c r="A7" s="118" t="s">
        <v>113</v>
      </c>
      <c r="B7" s="119">
        <v>0</v>
      </c>
      <c r="C7" s="119">
        <v>0</v>
      </c>
      <c r="D7" s="119">
        <v>0</v>
      </c>
      <c r="E7" s="119">
        <v>0</v>
      </c>
      <c r="F7" s="119">
        <v>0</v>
      </c>
      <c r="J7" s="202"/>
    </row>
    <row r="8" spans="1:10" x14ac:dyDescent="0.25">
      <c r="A8" s="118" t="s">
        <v>112</v>
      </c>
      <c r="B8" s="119">
        <v>0</v>
      </c>
      <c r="C8" s="119">
        <v>0</v>
      </c>
      <c r="D8" s="119">
        <v>0</v>
      </c>
      <c r="E8" s="119">
        <v>0</v>
      </c>
      <c r="F8" s="119">
        <v>0</v>
      </c>
    </row>
    <row r="9" spans="1:10" x14ac:dyDescent="0.25">
      <c r="A9" s="120" t="s">
        <v>111</v>
      </c>
      <c r="B9" s="121"/>
      <c r="C9" s="122"/>
      <c r="D9" s="122"/>
      <c r="E9" s="122"/>
      <c r="F9" s="122"/>
    </row>
    <row r="10" spans="1:10" ht="12" customHeight="1" x14ac:dyDescent="0.25">
      <c r="A10" s="120"/>
      <c r="B10" s="121"/>
      <c r="C10" s="121"/>
      <c r="D10" s="121"/>
      <c r="E10" s="121"/>
      <c r="F10" s="121"/>
    </row>
    <row r="11" spans="1:10" x14ac:dyDescent="0.25">
      <c r="A11" s="118" t="s">
        <v>110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</row>
    <row r="12" spans="1:10" x14ac:dyDescent="0.25">
      <c r="A12" s="123" t="s">
        <v>104</v>
      </c>
      <c r="B12" s="119">
        <v>0</v>
      </c>
      <c r="C12" s="119">
        <v>0</v>
      </c>
      <c r="D12" s="119">
        <v>0</v>
      </c>
      <c r="E12" s="119">
        <v>0</v>
      </c>
      <c r="F12" s="119">
        <v>0</v>
      </c>
    </row>
    <row r="13" spans="1:10" x14ac:dyDescent="0.25">
      <c r="A13" s="124" t="s">
        <v>103</v>
      </c>
      <c r="B13" s="121"/>
      <c r="C13" s="122"/>
      <c r="D13" s="122"/>
      <c r="E13" s="122"/>
      <c r="F13" s="125"/>
    </row>
    <row r="14" spans="1:10" x14ac:dyDescent="0.25">
      <c r="A14" s="123" t="s">
        <v>102</v>
      </c>
      <c r="B14" s="119">
        <v>0</v>
      </c>
      <c r="C14" s="119">
        <v>0</v>
      </c>
      <c r="D14" s="119">
        <v>0</v>
      </c>
      <c r="E14" s="119">
        <v>0</v>
      </c>
      <c r="F14" s="119">
        <v>0</v>
      </c>
    </row>
    <row r="15" spans="1:10" x14ac:dyDescent="0.25">
      <c r="A15" s="124" t="s">
        <v>101</v>
      </c>
      <c r="B15" s="121"/>
      <c r="C15" s="122"/>
      <c r="D15" s="122"/>
      <c r="E15" s="122"/>
      <c r="F15" s="125"/>
    </row>
  </sheetData>
  <mergeCells count="3">
    <mergeCell ref="A3:F3"/>
    <mergeCell ref="A4:F4"/>
    <mergeCell ref="A1:F1"/>
  </mergeCells>
  <pageMargins left="1" right="1" top="1" bottom="1" header="0.5" footer="0.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087F7-F76B-4D8E-A8E4-759E0EE97BEB}">
  <dimension ref="A1:F156"/>
  <sheetViews>
    <sheetView tabSelected="1" workbookViewId="0">
      <selection activeCell="A7" sqref="A7:E11"/>
    </sheetView>
  </sheetViews>
  <sheetFormatPr defaultRowHeight="15" x14ac:dyDescent="0.25"/>
  <cols>
    <col min="2" max="2" width="44.42578125" customWidth="1"/>
    <col min="3" max="3" width="11.5703125" customWidth="1"/>
    <col min="4" max="4" width="13.140625" customWidth="1"/>
    <col min="5" max="5" width="12" customWidth="1"/>
  </cols>
  <sheetData>
    <row r="1" spans="1:6" s="18" customFormat="1" x14ac:dyDescent="0.25">
      <c r="A1" s="265" t="s">
        <v>206</v>
      </c>
      <c r="B1" s="265"/>
      <c r="C1" s="265"/>
      <c r="D1" s="265"/>
      <c r="E1" s="265"/>
      <c r="F1" s="45"/>
    </row>
    <row r="2" spans="1:6" s="18" customFormat="1" x14ac:dyDescent="0.25">
      <c r="A2" s="265" t="s">
        <v>207</v>
      </c>
      <c r="B2" s="265"/>
      <c r="C2" s="265"/>
      <c r="D2" s="265"/>
      <c r="E2" s="265"/>
      <c r="F2" s="45"/>
    </row>
    <row r="3" spans="1:6" ht="15" customHeight="1" x14ac:dyDescent="0.25">
      <c r="A3" s="266" t="s">
        <v>174</v>
      </c>
      <c r="B3" s="266"/>
      <c r="C3" s="266"/>
      <c r="D3" s="266"/>
      <c r="E3" s="266"/>
      <c r="F3" s="46"/>
    </row>
    <row r="4" spans="1:6" x14ac:dyDescent="0.25">
      <c r="A4" s="269"/>
      <c r="B4" s="269"/>
      <c r="C4" s="269"/>
      <c r="D4" s="269"/>
      <c r="E4" s="269"/>
      <c r="F4" s="269"/>
    </row>
    <row r="5" spans="1:6" ht="34.5" customHeight="1" x14ac:dyDescent="0.25">
      <c r="A5" s="270" t="s">
        <v>15</v>
      </c>
      <c r="B5" s="271"/>
      <c r="C5" s="204" t="s">
        <v>181</v>
      </c>
      <c r="D5" s="204" t="s">
        <v>182</v>
      </c>
      <c r="E5" s="204" t="s">
        <v>175</v>
      </c>
      <c r="F5" s="47"/>
    </row>
    <row r="6" spans="1:6" x14ac:dyDescent="0.25">
      <c r="A6" s="272">
        <v>1</v>
      </c>
      <c r="B6" s="273"/>
      <c r="C6" s="48">
        <v>2</v>
      </c>
      <c r="D6" s="49">
        <v>3</v>
      </c>
      <c r="E6" s="50" t="s">
        <v>179</v>
      </c>
      <c r="F6" s="47"/>
    </row>
    <row r="7" spans="1:6" ht="27" customHeight="1" x14ac:dyDescent="0.25">
      <c r="A7" s="209">
        <v>23903</v>
      </c>
      <c r="B7" s="210" t="s">
        <v>210</v>
      </c>
      <c r="C7" s="211">
        <f>C8</f>
        <v>936000</v>
      </c>
      <c r="D7" s="211">
        <f>D8</f>
        <v>504331.94999999995</v>
      </c>
      <c r="E7" s="212">
        <f>D7/C7*100</f>
        <v>53.881618589743582</v>
      </c>
      <c r="F7" s="47"/>
    </row>
    <row r="8" spans="1:6" ht="15.75" customHeight="1" x14ac:dyDescent="0.25">
      <c r="A8" s="210" t="s">
        <v>143</v>
      </c>
      <c r="B8" s="210" t="s">
        <v>144</v>
      </c>
      <c r="C8" s="211">
        <f>C9</f>
        <v>936000</v>
      </c>
      <c r="D8" s="211">
        <f>D9</f>
        <v>504331.94999999995</v>
      </c>
      <c r="E8" s="212">
        <f t="shared" ref="E8:E71" si="0">D8/C8*100</f>
        <v>53.881618589743582</v>
      </c>
      <c r="F8" s="47"/>
    </row>
    <row r="9" spans="1:6" ht="21" customHeight="1" x14ac:dyDescent="0.25">
      <c r="A9" s="209">
        <v>3003</v>
      </c>
      <c r="B9" s="213" t="s">
        <v>194</v>
      </c>
      <c r="C9" s="214">
        <f>C10+C117</f>
        <v>936000</v>
      </c>
      <c r="D9" s="211">
        <f>D10+D117</f>
        <v>504331.94999999995</v>
      </c>
      <c r="E9" s="212">
        <f t="shared" si="0"/>
        <v>53.881618589743582</v>
      </c>
      <c r="F9" s="47"/>
    </row>
    <row r="10" spans="1:6" ht="19.5" customHeight="1" x14ac:dyDescent="0.25">
      <c r="A10" s="210" t="s">
        <v>145</v>
      </c>
      <c r="B10" s="210" t="s">
        <v>146</v>
      </c>
      <c r="C10" s="211">
        <f>C11+C35+C43+C92+C111</f>
        <v>923000</v>
      </c>
      <c r="D10" s="211">
        <f>D11+D35+D43+D92+D111</f>
        <v>492251.44999999995</v>
      </c>
      <c r="E10" s="212">
        <f t="shared" si="0"/>
        <v>53.331684723726966</v>
      </c>
      <c r="F10" s="47"/>
    </row>
    <row r="11" spans="1:6" ht="17.25" customHeight="1" x14ac:dyDescent="0.25">
      <c r="A11" s="215"/>
      <c r="B11" s="210" t="s">
        <v>178</v>
      </c>
      <c r="C11" s="211">
        <f>C12</f>
        <v>212000</v>
      </c>
      <c r="D11" s="211">
        <f>D12</f>
        <v>98964.1</v>
      </c>
      <c r="E11" s="212">
        <f t="shared" si="0"/>
        <v>46.681179245283019</v>
      </c>
      <c r="F11" s="47"/>
    </row>
    <row r="12" spans="1:6" ht="21" customHeight="1" x14ac:dyDescent="0.25">
      <c r="A12" s="52" t="s">
        <v>147</v>
      </c>
      <c r="B12" s="52" t="s">
        <v>177</v>
      </c>
      <c r="C12" s="53">
        <f>C13</f>
        <v>212000</v>
      </c>
      <c r="D12" s="53">
        <f>D13</f>
        <v>98964.1</v>
      </c>
      <c r="E12" s="54">
        <f t="shared" si="0"/>
        <v>46.681179245283019</v>
      </c>
      <c r="F12" s="47"/>
    </row>
    <row r="13" spans="1:6" ht="16.5" customHeight="1" x14ac:dyDescent="0.25">
      <c r="A13" s="67">
        <v>3</v>
      </c>
      <c r="B13" s="52" t="s">
        <v>11</v>
      </c>
      <c r="C13" s="53">
        <f>C14+C21</f>
        <v>212000</v>
      </c>
      <c r="D13" s="53">
        <f>D14+D21</f>
        <v>98964.1</v>
      </c>
      <c r="E13" s="54">
        <f t="shared" si="0"/>
        <v>46.681179245283019</v>
      </c>
      <c r="F13" s="47"/>
    </row>
    <row r="14" spans="1:6" ht="17.25" customHeight="1" x14ac:dyDescent="0.25">
      <c r="A14" s="67">
        <v>31</v>
      </c>
      <c r="B14" s="52" t="s">
        <v>12</v>
      </c>
      <c r="C14" s="53">
        <f>C15+C17+C19</f>
        <v>181700</v>
      </c>
      <c r="D14" s="53">
        <f>D15+D17+D19</f>
        <v>85828</v>
      </c>
      <c r="E14" s="54">
        <f t="shared" si="0"/>
        <v>47.236103467253713</v>
      </c>
      <c r="F14" s="47"/>
    </row>
    <row r="15" spans="1:6" ht="12.75" customHeight="1" x14ac:dyDescent="0.25">
      <c r="A15" s="67">
        <v>311</v>
      </c>
      <c r="B15" s="52" t="s">
        <v>166</v>
      </c>
      <c r="C15" s="53">
        <v>140000</v>
      </c>
      <c r="D15" s="53">
        <f>D16</f>
        <v>72606.48</v>
      </c>
      <c r="E15" s="54">
        <f t="shared" si="0"/>
        <v>51.861771428571423</v>
      </c>
      <c r="F15" s="47"/>
    </row>
    <row r="16" spans="1:6" ht="18.75" customHeight="1" x14ac:dyDescent="0.25">
      <c r="A16" s="68">
        <v>3111</v>
      </c>
      <c r="B16" s="69" t="s">
        <v>47</v>
      </c>
      <c r="C16" s="70">
        <v>140000</v>
      </c>
      <c r="D16" s="70">
        <v>72606.48</v>
      </c>
      <c r="E16" s="71">
        <f t="shared" si="0"/>
        <v>51.861771428571423</v>
      </c>
      <c r="F16" s="47"/>
    </row>
    <row r="17" spans="1:6" s="18" customFormat="1" ht="18.75" customHeight="1" x14ac:dyDescent="0.25">
      <c r="A17" s="67">
        <v>312</v>
      </c>
      <c r="B17" s="52" t="s">
        <v>48</v>
      </c>
      <c r="C17" s="53">
        <v>18700</v>
      </c>
      <c r="D17" s="53">
        <f>D18</f>
        <v>1241.44</v>
      </c>
      <c r="E17" s="54">
        <f t="shared" si="0"/>
        <v>6.6387165775401078</v>
      </c>
      <c r="F17" s="47"/>
    </row>
    <row r="18" spans="1:6" s="18" customFormat="1" ht="18.75" customHeight="1" x14ac:dyDescent="0.25">
      <c r="A18" s="68">
        <v>3121</v>
      </c>
      <c r="B18" s="69" t="s">
        <v>48</v>
      </c>
      <c r="C18" s="70">
        <v>18700</v>
      </c>
      <c r="D18" s="70">
        <v>1241.44</v>
      </c>
      <c r="E18" s="71">
        <f t="shared" si="0"/>
        <v>6.6387165775401078</v>
      </c>
      <c r="F18" s="47"/>
    </row>
    <row r="19" spans="1:6" ht="14.25" customHeight="1" x14ac:dyDescent="0.25">
      <c r="A19" s="67">
        <v>313</v>
      </c>
      <c r="B19" s="52" t="s">
        <v>49</v>
      </c>
      <c r="C19" s="53">
        <v>23000</v>
      </c>
      <c r="D19" s="53">
        <f>D20</f>
        <v>11980.08</v>
      </c>
      <c r="E19" s="54">
        <f t="shared" si="0"/>
        <v>52.087304347826091</v>
      </c>
      <c r="F19" s="47"/>
    </row>
    <row r="20" spans="1:6" ht="20.25" customHeight="1" x14ac:dyDescent="0.25">
      <c r="A20" s="68">
        <v>3132</v>
      </c>
      <c r="B20" s="69" t="s">
        <v>50</v>
      </c>
      <c r="C20" s="70">
        <v>23000</v>
      </c>
      <c r="D20" s="70">
        <v>11980.08</v>
      </c>
      <c r="E20" s="71">
        <f t="shared" si="0"/>
        <v>52.087304347826091</v>
      </c>
      <c r="F20" s="47"/>
    </row>
    <row r="21" spans="1:6" ht="16.5" customHeight="1" x14ac:dyDescent="0.25">
      <c r="A21" s="67">
        <v>32</v>
      </c>
      <c r="B21" s="52" t="s">
        <v>20</v>
      </c>
      <c r="C21" s="53">
        <f>C22+C24+C27+C33</f>
        <v>30300</v>
      </c>
      <c r="D21" s="53">
        <f>D22+D24+D27+D33</f>
        <v>13136.099999999999</v>
      </c>
      <c r="E21" s="54">
        <f t="shared" si="0"/>
        <v>43.353465346534648</v>
      </c>
      <c r="F21" s="47"/>
    </row>
    <row r="22" spans="1:6" s="18" customFormat="1" ht="16.5" customHeight="1" x14ac:dyDescent="0.25">
      <c r="A22" s="67">
        <v>321</v>
      </c>
      <c r="B22" s="52" t="s">
        <v>51</v>
      </c>
      <c r="C22" s="53">
        <v>5500</v>
      </c>
      <c r="D22" s="53">
        <f>D23</f>
        <v>2356.58</v>
      </c>
      <c r="E22" s="54">
        <f t="shared" si="0"/>
        <v>42.846909090909094</v>
      </c>
      <c r="F22" s="47"/>
    </row>
    <row r="23" spans="1:6" s="18" customFormat="1" ht="16.5" customHeight="1" x14ac:dyDescent="0.25">
      <c r="A23" s="68">
        <v>3212</v>
      </c>
      <c r="B23" s="72" t="s">
        <v>142</v>
      </c>
      <c r="C23" s="70">
        <v>5500</v>
      </c>
      <c r="D23" s="70">
        <v>2356.58</v>
      </c>
      <c r="E23" s="71">
        <f t="shared" si="0"/>
        <v>42.846909090909094</v>
      </c>
      <c r="F23" s="47"/>
    </row>
    <row r="24" spans="1:6" ht="15" customHeight="1" x14ac:dyDescent="0.25">
      <c r="A24" s="67">
        <v>322</v>
      </c>
      <c r="B24" s="52" t="s">
        <v>52</v>
      </c>
      <c r="C24" s="53">
        <f>C25+C26</f>
        <v>13100</v>
      </c>
      <c r="D24" s="53">
        <f>D25+D26</f>
        <v>7110.61</v>
      </c>
      <c r="E24" s="54">
        <f t="shared" si="0"/>
        <v>54.279465648854966</v>
      </c>
      <c r="F24" s="47"/>
    </row>
    <row r="25" spans="1:6" ht="19.5" customHeight="1" x14ac:dyDescent="0.25">
      <c r="A25" s="68">
        <v>3221</v>
      </c>
      <c r="B25" s="69" t="s">
        <v>149</v>
      </c>
      <c r="C25" s="70">
        <v>2500</v>
      </c>
      <c r="D25" s="70">
        <v>1651.71</v>
      </c>
      <c r="E25" s="71">
        <f t="shared" si="0"/>
        <v>66.068400000000011</v>
      </c>
      <c r="F25" s="47"/>
    </row>
    <row r="26" spans="1:6" x14ac:dyDescent="0.25">
      <c r="A26" s="68">
        <v>3223</v>
      </c>
      <c r="B26" s="69" t="s">
        <v>69</v>
      </c>
      <c r="C26" s="70">
        <v>10600</v>
      </c>
      <c r="D26" s="70">
        <v>5458.9</v>
      </c>
      <c r="E26" s="71">
        <f t="shared" si="0"/>
        <v>51.499056603773582</v>
      </c>
      <c r="F26" s="47"/>
    </row>
    <row r="27" spans="1:6" ht="16.5" customHeight="1" x14ac:dyDescent="0.25">
      <c r="A27" s="67">
        <v>323</v>
      </c>
      <c r="B27" s="52" t="s">
        <v>64</v>
      </c>
      <c r="C27" s="53">
        <f>C28+C29+C30+C31+C32</f>
        <v>9700</v>
      </c>
      <c r="D27" s="53">
        <f>D28+D29+D30+D31+D32</f>
        <v>3258.33</v>
      </c>
      <c r="E27" s="54">
        <f t="shared" si="0"/>
        <v>33.59103092783505</v>
      </c>
      <c r="F27" s="47"/>
    </row>
    <row r="28" spans="1:6" ht="20.25" customHeight="1" x14ac:dyDescent="0.25">
      <c r="A28" s="68">
        <v>3231</v>
      </c>
      <c r="B28" s="69" t="s">
        <v>81</v>
      </c>
      <c r="C28" s="70">
        <v>1500</v>
      </c>
      <c r="D28" s="70">
        <v>651.91</v>
      </c>
      <c r="E28" s="71">
        <f t="shared" si="0"/>
        <v>43.460666666666661</v>
      </c>
      <c r="F28" s="47"/>
    </row>
    <row r="29" spans="1:6" ht="13.5" customHeight="1" x14ac:dyDescent="0.25">
      <c r="A29" s="68">
        <v>3234</v>
      </c>
      <c r="B29" s="69" t="s">
        <v>73</v>
      </c>
      <c r="C29" s="71">
        <v>1200</v>
      </c>
      <c r="D29" s="71">
        <v>430.27</v>
      </c>
      <c r="E29" s="71">
        <f t="shared" si="0"/>
        <v>35.855833333333329</v>
      </c>
      <c r="F29" s="47"/>
    </row>
    <row r="30" spans="1:6" s="18" customFormat="1" ht="13.5" customHeight="1" x14ac:dyDescent="0.25">
      <c r="A30" s="68">
        <v>3235</v>
      </c>
      <c r="B30" s="69" t="s">
        <v>133</v>
      </c>
      <c r="C30" s="71">
        <v>2400</v>
      </c>
      <c r="D30" s="71">
        <v>961.15</v>
      </c>
      <c r="E30" s="71">
        <f t="shared" si="0"/>
        <v>40.047916666666666</v>
      </c>
      <c r="F30" s="47"/>
    </row>
    <row r="31" spans="1:6" ht="17.25" customHeight="1" x14ac:dyDescent="0.25">
      <c r="A31" s="68">
        <v>3236</v>
      </c>
      <c r="B31" s="69" t="s">
        <v>150</v>
      </c>
      <c r="C31" s="71">
        <v>1600</v>
      </c>
      <c r="D31" s="70">
        <v>0</v>
      </c>
      <c r="E31" s="71">
        <f t="shared" si="0"/>
        <v>0</v>
      </c>
      <c r="F31" s="47"/>
    </row>
    <row r="32" spans="1:6" ht="17.25" customHeight="1" x14ac:dyDescent="0.25">
      <c r="A32" s="68">
        <v>3238</v>
      </c>
      <c r="B32" s="69" t="s">
        <v>75</v>
      </c>
      <c r="C32" s="73">
        <v>3000</v>
      </c>
      <c r="D32" s="70">
        <v>1215</v>
      </c>
      <c r="E32" s="71">
        <f t="shared" si="0"/>
        <v>40.5</v>
      </c>
      <c r="F32" s="47"/>
    </row>
    <row r="33" spans="1:6" ht="18" customHeight="1" x14ac:dyDescent="0.25">
      <c r="A33" s="67">
        <v>329</v>
      </c>
      <c r="B33" s="52" t="s">
        <v>55</v>
      </c>
      <c r="C33" s="53">
        <v>2000</v>
      </c>
      <c r="D33" s="54">
        <f>D34</f>
        <v>410.58</v>
      </c>
      <c r="E33" s="54">
        <f t="shared" si="0"/>
        <v>20.529</v>
      </c>
      <c r="F33" s="47"/>
    </row>
    <row r="34" spans="1:6" ht="26.25" customHeight="1" x14ac:dyDescent="0.25">
      <c r="A34" s="68">
        <v>3291</v>
      </c>
      <c r="B34" s="74" t="s">
        <v>195</v>
      </c>
      <c r="C34" s="70">
        <v>2000</v>
      </c>
      <c r="D34" s="71">
        <v>410.58</v>
      </c>
      <c r="E34" s="71">
        <f t="shared" si="0"/>
        <v>20.529</v>
      </c>
      <c r="F34" s="47"/>
    </row>
    <row r="35" spans="1:6" ht="18" customHeight="1" x14ac:dyDescent="0.25">
      <c r="A35" s="55"/>
      <c r="B35" s="52" t="s">
        <v>151</v>
      </c>
      <c r="C35" s="56">
        <f t="shared" ref="C35:C37" si="1">C36</f>
        <v>3000</v>
      </c>
      <c r="D35" s="53">
        <f>D36</f>
        <v>0</v>
      </c>
      <c r="E35" s="54">
        <f t="shared" si="0"/>
        <v>0</v>
      </c>
      <c r="F35" s="47"/>
    </row>
    <row r="36" spans="1:6" ht="17.25" customHeight="1" x14ac:dyDescent="0.25">
      <c r="A36" s="52" t="s">
        <v>152</v>
      </c>
      <c r="B36" s="52" t="s">
        <v>151</v>
      </c>
      <c r="C36" s="53">
        <f t="shared" si="1"/>
        <v>3000</v>
      </c>
      <c r="D36" s="53">
        <f>D37</f>
        <v>0</v>
      </c>
      <c r="E36" s="54">
        <f t="shared" si="0"/>
        <v>0</v>
      </c>
      <c r="F36" s="47"/>
    </row>
    <row r="37" spans="1:6" ht="17.25" customHeight="1" x14ac:dyDescent="0.25">
      <c r="A37" s="67">
        <v>3</v>
      </c>
      <c r="B37" s="52" t="s">
        <v>11</v>
      </c>
      <c r="C37" s="53">
        <f t="shared" si="1"/>
        <v>3000</v>
      </c>
      <c r="D37" s="53">
        <f>D38</f>
        <v>0</v>
      </c>
      <c r="E37" s="54">
        <f t="shared" si="0"/>
        <v>0</v>
      </c>
      <c r="F37" s="47"/>
    </row>
    <row r="38" spans="1:6" ht="16.5" customHeight="1" x14ac:dyDescent="0.25">
      <c r="A38" s="67">
        <v>32</v>
      </c>
      <c r="B38" s="52" t="s">
        <v>20</v>
      </c>
      <c r="C38" s="53">
        <f>C39+C41</f>
        <v>3000</v>
      </c>
      <c r="D38" s="53">
        <f>D39+D41</f>
        <v>0</v>
      </c>
      <c r="E38" s="54">
        <f t="shared" si="0"/>
        <v>0</v>
      </c>
      <c r="F38" s="47"/>
    </row>
    <row r="39" spans="1:6" ht="18.75" customHeight="1" x14ac:dyDescent="0.25">
      <c r="A39" s="67">
        <v>322</v>
      </c>
      <c r="B39" s="52" t="s">
        <v>52</v>
      </c>
      <c r="C39" s="53">
        <v>1000</v>
      </c>
      <c r="D39" s="54">
        <v>0</v>
      </c>
      <c r="E39" s="54">
        <f t="shared" si="0"/>
        <v>0</v>
      </c>
      <c r="F39" s="47"/>
    </row>
    <row r="40" spans="1:6" ht="17.25" customHeight="1" x14ac:dyDescent="0.25">
      <c r="A40" s="68">
        <v>3221</v>
      </c>
      <c r="B40" s="69" t="s">
        <v>149</v>
      </c>
      <c r="C40" s="70">
        <v>1000</v>
      </c>
      <c r="D40" s="71">
        <v>0</v>
      </c>
      <c r="E40" s="71">
        <f t="shared" si="0"/>
        <v>0</v>
      </c>
      <c r="F40" s="47"/>
    </row>
    <row r="41" spans="1:6" ht="15.75" customHeight="1" x14ac:dyDescent="0.25">
      <c r="A41" s="67">
        <v>329</v>
      </c>
      <c r="B41" s="52" t="s">
        <v>55</v>
      </c>
      <c r="C41" s="53">
        <v>2000</v>
      </c>
      <c r="D41" s="75">
        <v>0</v>
      </c>
      <c r="E41" s="54">
        <f t="shared" si="0"/>
        <v>0</v>
      </c>
      <c r="F41" s="47"/>
    </row>
    <row r="42" spans="1:6" ht="17.25" customHeight="1" x14ac:dyDescent="0.25">
      <c r="A42" s="68">
        <v>3299</v>
      </c>
      <c r="B42" s="69" t="s">
        <v>55</v>
      </c>
      <c r="C42" s="70">
        <v>2000</v>
      </c>
      <c r="D42" s="70">
        <v>0</v>
      </c>
      <c r="E42" s="71">
        <f t="shared" si="0"/>
        <v>0</v>
      </c>
      <c r="F42" s="47"/>
    </row>
    <row r="43" spans="1:6" ht="13.5" customHeight="1" x14ac:dyDescent="0.25">
      <c r="A43" s="55"/>
      <c r="B43" s="52" t="s">
        <v>140</v>
      </c>
      <c r="C43" s="56">
        <f>C44</f>
        <v>63000</v>
      </c>
      <c r="D43" s="53">
        <f>D44</f>
        <v>31516.57</v>
      </c>
      <c r="E43" s="54">
        <f t="shared" si="0"/>
        <v>50.026301587301589</v>
      </c>
      <c r="F43" s="47"/>
    </row>
    <row r="44" spans="1:6" ht="14.25" customHeight="1" x14ac:dyDescent="0.25">
      <c r="A44" s="52" t="s">
        <v>141</v>
      </c>
      <c r="B44" s="52" t="s">
        <v>140</v>
      </c>
      <c r="C44" s="53">
        <f>C45+C82</f>
        <v>63000</v>
      </c>
      <c r="D44" s="53">
        <f>D45+D82</f>
        <v>31516.57</v>
      </c>
      <c r="E44" s="54">
        <f t="shared" si="0"/>
        <v>50.026301587301589</v>
      </c>
      <c r="F44" s="47"/>
    </row>
    <row r="45" spans="1:6" ht="18" customHeight="1" x14ac:dyDescent="0.25">
      <c r="A45" s="67">
        <v>3</v>
      </c>
      <c r="B45" s="52" t="s">
        <v>11</v>
      </c>
      <c r="C45" s="53">
        <f>C46+C49+C79</f>
        <v>51000</v>
      </c>
      <c r="D45" s="53">
        <f>D46+D49+D79</f>
        <v>21300.94</v>
      </c>
      <c r="E45" s="54">
        <f t="shared" si="0"/>
        <v>41.766549019607844</v>
      </c>
      <c r="F45" s="47"/>
    </row>
    <row r="46" spans="1:6" ht="15.75" customHeight="1" x14ac:dyDescent="0.25">
      <c r="A46" s="67">
        <v>31</v>
      </c>
      <c r="B46" s="52" t="s">
        <v>12</v>
      </c>
      <c r="C46" s="53">
        <v>4000</v>
      </c>
      <c r="D46" s="53">
        <f>D47</f>
        <v>100</v>
      </c>
      <c r="E46" s="54">
        <f t="shared" si="0"/>
        <v>2.5</v>
      </c>
      <c r="F46" s="47"/>
    </row>
    <row r="47" spans="1:6" ht="14.25" customHeight="1" x14ac:dyDescent="0.25">
      <c r="A47" s="67">
        <v>312</v>
      </c>
      <c r="B47" s="52" t="s">
        <v>48</v>
      </c>
      <c r="C47" s="53">
        <v>4000</v>
      </c>
      <c r="D47" s="53">
        <f>D48</f>
        <v>100</v>
      </c>
      <c r="E47" s="54">
        <f t="shared" si="0"/>
        <v>2.5</v>
      </c>
      <c r="F47" s="47"/>
    </row>
    <row r="48" spans="1:6" ht="14.25" customHeight="1" x14ac:dyDescent="0.25">
      <c r="A48" s="68">
        <v>3121</v>
      </c>
      <c r="B48" s="69" t="s">
        <v>48</v>
      </c>
      <c r="C48" s="70">
        <v>4000</v>
      </c>
      <c r="D48" s="70">
        <v>100</v>
      </c>
      <c r="E48" s="71">
        <f t="shared" si="0"/>
        <v>2.5</v>
      </c>
      <c r="F48" s="47"/>
    </row>
    <row r="49" spans="1:6" ht="12.75" customHeight="1" x14ac:dyDescent="0.25">
      <c r="A49" s="67">
        <v>32</v>
      </c>
      <c r="B49" s="52" t="s">
        <v>20</v>
      </c>
      <c r="C49" s="53">
        <f>C50+C54+C60+C70+C72</f>
        <v>46000</v>
      </c>
      <c r="D49" s="53">
        <f>D50+D54+D60+D70+D72</f>
        <v>20561.78</v>
      </c>
      <c r="E49" s="54">
        <f t="shared" si="0"/>
        <v>44.699521739130432</v>
      </c>
      <c r="F49" s="47"/>
    </row>
    <row r="50" spans="1:6" ht="17.25" customHeight="1" x14ac:dyDescent="0.25">
      <c r="A50" s="67">
        <v>321</v>
      </c>
      <c r="B50" s="52" t="s">
        <v>51</v>
      </c>
      <c r="C50" s="53">
        <v>14100</v>
      </c>
      <c r="D50" s="53">
        <f>D51+D52+D53</f>
        <v>5013.01</v>
      </c>
      <c r="E50" s="54">
        <f t="shared" si="0"/>
        <v>35.553262411347518</v>
      </c>
      <c r="F50" s="47"/>
    </row>
    <row r="51" spans="1:6" ht="15" customHeight="1" x14ac:dyDescent="0.25">
      <c r="A51" s="68">
        <v>3211</v>
      </c>
      <c r="B51" s="69" t="s">
        <v>59</v>
      </c>
      <c r="C51" s="70">
        <v>11400</v>
      </c>
      <c r="D51" s="70">
        <v>3671.81</v>
      </c>
      <c r="E51" s="71">
        <f t="shared" si="0"/>
        <v>32.208859649122807</v>
      </c>
      <c r="F51" s="47"/>
    </row>
    <row r="52" spans="1:6" ht="15" customHeight="1" x14ac:dyDescent="0.25">
      <c r="A52" s="68">
        <v>3213</v>
      </c>
      <c r="B52" s="69" t="s">
        <v>153</v>
      </c>
      <c r="C52" s="70">
        <v>2500</v>
      </c>
      <c r="D52" s="71">
        <v>1341.2</v>
      </c>
      <c r="E52" s="71">
        <f t="shared" si="0"/>
        <v>53.64800000000001</v>
      </c>
      <c r="F52" s="47"/>
    </row>
    <row r="53" spans="1:6" ht="13.5" customHeight="1" x14ac:dyDescent="0.25">
      <c r="A53" s="68">
        <v>3214</v>
      </c>
      <c r="B53" s="69" t="s">
        <v>61</v>
      </c>
      <c r="C53" s="71">
        <v>200</v>
      </c>
      <c r="D53" s="71">
        <v>0</v>
      </c>
      <c r="E53" s="71">
        <f t="shared" si="0"/>
        <v>0</v>
      </c>
      <c r="F53" s="47"/>
    </row>
    <row r="54" spans="1:6" ht="15" customHeight="1" x14ac:dyDescent="0.25">
      <c r="A54" s="67">
        <v>322</v>
      </c>
      <c r="B54" s="52" t="s">
        <v>52</v>
      </c>
      <c r="C54" s="53">
        <f>C55+C56+C57+C58+C59</f>
        <v>9300</v>
      </c>
      <c r="D54" s="53">
        <f>D55+D56+D57+D58+D59</f>
        <v>3469.6099999999997</v>
      </c>
      <c r="E54" s="54">
        <f t="shared" si="0"/>
        <v>37.307634408602148</v>
      </c>
      <c r="F54" s="47"/>
    </row>
    <row r="55" spans="1:6" ht="15.75" customHeight="1" x14ac:dyDescent="0.25">
      <c r="A55" s="68">
        <v>3221</v>
      </c>
      <c r="B55" s="69" t="s">
        <v>149</v>
      </c>
      <c r="C55" s="70">
        <v>4800</v>
      </c>
      <c r="D55" s="70">
        <v>993</v>
      </c>
      <c r="E55" s="71">
        <f t="shared" si="0"/>
        <v>20.6875</v>
      </c>
      <c r="F55" s="47"/>
    </row>
    <row r="56" spans="1:6" x14ac:dyDescent="0.25">
      <c r="A56" s="68">
        <v>3223</v>
      </c>
      <c r="B56" s="69" t="s">
        <v>69</v>
      </c>
      <c r="C56" s="73">
        <v>1200</v>
      </c>
      <c r="D56" s="70">
        <v>1051.27</v>
      </c>
      <c r="E56" s="71">
        <f t="shared" si="0"/>
        <v>87.605833333333322</v>
      </c>
      <c r="F56" s="47"/>
    </row>
    <row r="57" spans="1:6" ht="24.75" customHeight="1" x14ac:dyDescent="0.25">
      <c r="A57" s="68">
        <v>3224</v>
      </c>
      <c r="B57" s="74" t="s">
        <v>196</v>
      </c>
      <c r="C57" s="70">
        <v>2000</v>
      </c>
      <c r="D57" s="71">
        <v>134.22</v>
      </c>
      <c r="E57" s="71">
        <f t="shared" si="0"/>
        <v>6.7110000000000003</v>
      </c>
      <c r="F57" s="47"/>
    </row>
    <row r="58" spans="1:6" ht="15" customHeight="1" x14ac:dyDescent="0.25">
      <c r="A58" s="69" t="s">
        <v>154</v>
      </c>
      <c r="B58" s="69" t="s">
        <v>155</v>
      </c>
      <c r="C58" s="70">
        <v>1000</v>
      </c>
      <c r="D58" s="70">
        <v>1291.1199999999999</v>
      </c>
      <c r="E58" s="71">
        <f t="shared" si="0"/>
        <v>129.11199999999999</v>
      </c>
      <c r="F58" s="47"/>
    </row>
    <row r="59" spans="1:6" ht="16.5" customHeight="1" x14ac:dyDescent="0.25">
      <c r="A59" s="68">
        <v>3227</v>
      </c>
      <c r="B59" s="69" t="s">
        <v>156</v>
      </c>
      <c r="C59" s="73">
        <v>300</v>
      </c>
      <c r="D59" s="76">
        <v>0</v>
      </c>
      <c r="E59" s="71">
        <f t="shared" si="0"/>
        <v>0</v>
      </c>
      <c r="F59" s="47"/>
    </row>
    <row r="60" spans="1:6" ht="15.75" customHeight="1" x14ac:dyDescent="0.25">
      <c r="A60" s="65">
        <v>323</v>
      </c>
      <c r="B60" s="57" t="s">
        <v>64</v>
      </c>
      <c r="C60" s="59">
        <f>C61+C62+C63+C64+C65+C66+C67+C68+C69</f>
        <v>14400</v>
      </c>
      <c r="D60" s="59">
        <f>D61+D62+D63+D64+D65+D66+D67+D68+D69</f>
        <v>6634.1500000000005</v>
      </c>
      <c r="E60" s="54">
        <f t="shared" si="0"/>
        <v>46.070486111111116</v>
      </c>
      <c r="F60" s="47"/>
    </row>
    <row r="61" spans="1:6" ht="18.75" customHeight="1" x14ac:dyDescent="0.25">
      <c r="A61" s="77">
        <v>3231</v>
      </c>
      <c r="B61" s="78" t="s">
        <v>81</v>
      </c>
      <c r="C61" s="79">
        <v>1900</v>
      </c>
      <c r="D61" s="79">
        <v>330.46</v>
      </c>
      <c r="E61" s="71">
        <f t="shared" si="0"/>
        <v>17.392631578947366</v>
      </c>
      <c r="F61" s="47"/>
    </row>
    <row r="62" spans="1:6" ht="19.5" customHeight="1" x14ac:dyDescent="0.25">
      <c r="A62" s="77">
        <v>3232</v>
      </c>
      <c r="B62" s="78" t="s">
        <v>157</v>
      </c>
      <c r="C62" s="79">
        <v>4500</v>
      </c>
      <c r="D62" s="80">
        <v>1978.5</v>
      </c>
      <c r="E62" s="71">
        <f t="shared" si="0"/>
        <v>43.966666666666669</v>
      </c>
      <c r="F62" s="47"/>
    </row>
    <row r="63" spans="1:6" ht="14.25" customHeight="1" x14ac:dyDescent="0.25">
      <c r="A63" s="77">
        <v>3233</v>
      </c>
      <c r="B63" s="78" t="s">
        <v>132</v>
      </c>
      <c r="C63" s="80">
        <v>300</v>
      </c>
      <c r="D63" s="80">
        <v>350</v>
      </c>
      <c r="E63" s="71">
        <f t="shared" si="0"/>
        <v>116.66666666666667</v>
      </c>
      <c r="F63" s="47"/>
    </row>
    <row r="64" spans="1:6" ht="14.25" customHeight="1" x14ac:dyDescent="0.25">
      <c r="A64" s="77">
        <v>3234</v>
      </c>
      <c r="B64" s="78" t="s">
        <v>73</v>
      </c>
      <c r="C64" s="80">
        <v>200</v>
      </c>
      <c r="D64" s="80">
        <v>163.71</v>
      </c>
      <c r="E64" s="71">
        <f t="shared" si="0"/>
        <v>81.855000000000004</v>
      </c>
      <c r="F64" s="47"/>
    </row>
    <row r="65" spans="1:6" ht="15.75" customHeight="1" x14ac:dyDescent="0.25">
      <c r="A65" s="77">
        <v>3235</v>
      </c>
      <c r="B65" s="78" t="s">
        <v>133</v>
      </c>
      <c r="C65" s="79">
        <v>500</v>
      </c>
      <c r="D65" s="79">
        <v>519.1</v>
      </c>
      <c r="E65" s="71">
        <f t="shared" si="0"/>
        <v>103.82000000000001</v>
      </c>
      <c r="F65" s="47"/>
    </row>
    <row r="66" spans="1:6" ht="15" customHeight="1" x14ac:dyDescent="0.25">
      <c r="A66" s="77">
        <v>3236</v>
      </c>
      <c r="B66" s="78" t="s">
        <v>150</v>
      </c>
      <c r="C66" s="80">
        <v>0</v>
      </c>
      <c r="D66" s="80">
        <v>0</v>
      </c>
      <c r="E66" s="71">
        <v>0</v>
      </c>
      <c r="F66" s="47"/>
    </row>
    <row r="67" spans="1:6" ht="17.25" customHeight="1" x14ac:dyDescent="0.25">
      <c r="A67" s="77">
        <v>3237</v>
      </c>
      <c r="B67" s="78" t="s">
        <v>65</v>
      </c>
      <c r="C67" s="79">
        <v>5400</v>
      </c>
      <c r="D67" s="79">
        <v>2770.66</v>
      </c>
      <c r="E67" s="71">
        <f t="shared" si="0"/>
        <v>51.308518518518518</v>
      </c>
      <c r="F67" s="47"/>
    </row>
    <row r="68" spans="1:6" ht="16.5" customHeight="1" x14ac:dyDescent="0.25">
      <c r="A68" s="77">
        <v>3238</v>
      </c>
      <c r="B68" s="78" t="s">
        <v>75</v>
      </c>
      <c r="C68" s="79">
        <v>1000</v>
      </c>
      <c r="D68" s="80">
        <v>0</v>
      </c>
      <c r="E68" s="71">
        <f t="shared" si="0"/>
        <v>0</v>
      </c>
      <c r="F68" s="47"/>
    </row>
    <row r="69" spans="1:6" ht="14.25" customHeight="1" x14ac:dyDescent="0.25">
      <c r="A69" s="77">
        <v>3239</v>
      </c>
      <c r="B69" s="78" t="s">
        <v>76</v>
      </c>
      <c r="C69" s="79">
        <v>600</v>
      </c>
      <c r="D69" s="80">
        <v>521.72</v>
      </c>
      <c r="E69" s="71">
        <f t="shared" si="0"/>
        <v>86.953333333333333</v>
      </c>
      <c r="F69" s="47"/>
    </row>
    <row r="70" spans="1:6" ht="18.75" customHeight="1" x14ac:dyDescent="0.25">
      <c r="A70" s="65">
        <v>324</v>
      </c>
      <c r="B70" s="57" t="s">
        <v>134</v>
      </c>
      <c r="C70" s="59">
        <v>1500</v>
      </c>
      <c r="D70" s="66">
        <f>D71</f>
        <v>153.19</v>
      </c>
      <c r="E70" s="54">
        <f t="shared" si="0"/>
        <v>10.212666666666667</v>
      </c>
      <c r="F70" s="47"/>
    </row>
    <row r="71" spans="1:6" ht="18" customHeight="1" x14ac:dyDescent="0.25">
      <c r="A71" s="77">
        <v>3241</v>
      </c>
      <c r="B71" s="78" t="s">
        <v>134</v>
      </c>
      <c r="C71" s="79">
        <v>1500</v>
      </c>
      <c r="D71" s="80">
        <v>153.19</v>
      </c>
      <c r="E71" s="71">
        <f t="shared" si="0"/>
        <v>10.212666666666667</v>
      </c>
      <c r="F71" s="47"/>
    </row>
    <row r="72" spans="1:6" ht="18" customHeight="1" x14ac:dyDescent="0.25">
      <c r="A72" s="65">
        <v>329</v>
      </c>
      <c r="B72" s="57" t="s">
        <v>55</v>
      </c>
      <c r="C72" s="59">
        <f>C73+C74+C75+C76+C77+C78</f>
        <v>6700</v>
      </c>
      <c r="D72" s="59">
        <f>D73+D74+D75+D76+D77+D78</f>
        <v>5291.82</v>
      </c>
      <c r="E72" s="54">
        <f t="shared" ref="E72:E139" si="2">D72/C72*100</f>
        <v>78.982388059701492</v>
      </c>
      <c r="F72" s="47"/>
    </row>
    <row r="73" spans="1:6" ht="20.25" customHeight="1" x14ac:dyDescent="0.25">
      <c r="A73" s="77">
        <v>3291</v>
      </c>
      <c r="B73" s="81" t="s">
        <v>197</v>
      </c>
      <c r="C73" s="79">
        <v>100</v>
      </c>
      <c r="D73" s="80">
        <v>0</v>
      </c>
      <c r="E73" s="71">
        <f t="shared" si="2"/>
        <v>0</v>
      </c>
      <c r="F73" s="47"/>
    </row>
    <row r="74" spans="1:6" ht="16.5" customHeight="1" x14ac:dyDescent="0.25">
      <c r="A74" s="77">
        <v>3292</v>
      </c>
      <c r="B74" s="78" t="s">
        <v>82</v>
      </c>
      <c r="C74" s="79">
        <v>700</v>
      </c>
      <c r="D74" s="80">
        <v>358.36</v>
      </c>
      <c r="E74" s="71">
        <f t="shared" si="2"/>
        <v>51.194285714285712</v>
      </c>
      <c r="F74" s="47"/>
    </row>
    <row r="75" spans="1:6" ht="13.5" customHeight="1" x14ac:dyDescent="0.25">
      <c r="A75" s="77">
        <v>3293</v>
      </c>
      <c r="B75" s="78" t="s">
        <v>80</v>
      </c>
      <c r="C75" s="79">
        <v>1000</v>
      </c>
      <c r="D75" s="80">
        <v>1080</v>
      </c>
      <c r="E75" s="71">
        <f t="shared" si="2"/>
        <v>108</v>
      </c>
      <c r="F75" s="47"/>
    </row>
    <row r="76" spans="1:6" ht="17.25" customHeight="1" x14ac:dyDescent="0.25">
      <c r="A76" s="77">
        <v>3294</v>
      </c>
      <c r="B76" s="78" t="s">
        <v>77</v>
      </c>
      <c r="C76" s="79">
        <v>1000</v>
      </c>
      <c r="D76" s="80">
        <v>485</v>
      </c>
      <c r="E76" s="71">
        <f t="shared" si="2"/>
        <v>48.5</v>
      </c>
      <c r="F76" s="47"/>
    </row>
    <row r="77" spans="1:6" ht="14.25" customHeight="1" x14ac:dyDescent="0.25">
      <c r="A77" s="77">
        <v>3295</v>
      </c>
      <c r="B77" s="78" t="s">
        <v>54</v>
      </c>
      <c r="C77" s="79">
        <v>100</v>
      </c>
      <c r="D77" s="80">
        <v>63.72</v>
      </c>
      <c r="E77" s="71">
        <f t="shared" si="2"/>
        <v>63.72</v>
      </c>
      <c r="F77" s="47"/>
    </row>
    <row r="78" spans="1:6" ht="19.5" customHeight="1" x14ac:dyDescent="0.25">
      <c r="A78" s="77">
        <v>3299</v>
      </c>
      <c r="B78" s="78" t="s">
        <v>55</v>
      </c>
      <c r="C78" s="79">
        <v>3800</v>
      </c>
      <c r="D78" s="79">
        <v>3304.74</v>
      </c>
      <c r="E78" s="71">
        <f t="shared" si="2"/>
        <v>86.966842105263154</v>
      </c>
      <c r="F78" s="47"/>
    </row>
    <row r="79" spans="1:6" ht="14.25" customHeight="1" x14ac:dyDescent="0.25">
      <c r="A79" s="65">
        <v>34</v>
      </c>
      <c r="B79" s="57" t="s">
        <v>158</v>
      </c>
      <c r="C79" s="59">
        <v>1000</v>
      </c>
      <c r="D79" s="66">
        <f>D80</f>
        <v>639.16</v>
      </c>
      <c r="E79" s="54">
        <f t="shared" si="2"/>
        <v>63.915999999999997</v>
      </c>
      <c r="F79" s="47"/>
    </row>
    <row r="80" spans="1:6" ht="18" customHeight="1" x14ac:dyDescent="0.25">
      <c r="A80" s="65">
        <v>343</v>
      </c>
      <c r="B80" s="57" t="s">
        <v>58</v>
      </c>
      <c r="C80" s="59">
        <v>1000</v>
      </c>
      <c r="D80" s="66">
        <f>D81</f>
        <v>639.16</v>
      </c>
      <c r="E80" s="54">
        <f t="shared" si="2"/>
        <v>63.915999999999997</v>
      </c>
      <c r="F80" s="47"/>
    </row>
    <row r="81" spans="1:6" ht="21.75" customHeight="1" x14ac:dyDescent="0.25">
      <c r="A81" s="77">
        <v>3431</v>
      </c>
      <c r="B81" s="78" t="s">
        <v>78</v>
      </c>
      <c r="C81" s="79">
        <v>1000</v>
      </c>
      <c r="D81" s="80">
        <v>639.16</v>
      </c>
      <c r="E81" s="71">
        <f t="shared" si="2"/>
        <v>63.915999999999997</v>
      </c>
      <c r="F81" s="47"/>
    </row>
    <row r="82" spans="1:6" ht="15" customHeight="1" x14ac:dyDescent="0.25">
      <c r="A82" s="82">
        <v>4</v>
      </c>
      <c r="B82" s="57" t="s">
        <v>159</v>
      </c>
      <c r="C82" s="59">
        <f>C86</f>
        <v>12000</v>
      </c>
      <c r="D82" s="59">
        <f>D83+D86</f>
        <v>10215.630000000001</v>
      </c>
      <c r="E82" s="54">
        <f t="shared" si="2"/>
        <v>85.130250000000004</v>
      </c>
      <c r="F82" s="47"/>
    </row>
    <row r="83" spans="1:6" s="18" customFormat="1" ht="15" customHeight="1" x14ac:dyDescent="0.25">
      <c r="A83" s="82">
        <v>41</v>
      </c>
      <c r="B83" s="57" t="s">
        <v>190</v>
      </c>
      <c r="C83" s="59">
        <v>0</v>
      </c>
      <c r="D83" s="59">
        <f>D84</f>
        <v>2756.25</v>
      </c>
      <c r="E83" s="53">
        <v>0</v>
      </c>
      <c r="F83" s="47"/>
    </row>
    <row r="84" spans="1:6" s="18" customFormat="1" ht="15" customHeight="1" x14ac:dyDescent="0.25">
      <c r="A84" s="82">
        <v>411</v>
      </c>
      <c r="B84" s="57" t="s">
        <v>192</v>
      </c>
      <c r="C84" s="59">
        <v>0</v>
      </c>
      <c r="D84" s="59">
        <v>2756.25</v>
      </c>
      <c r="E84" s="53">
        <v>0</v>
      </c>
      <c r="F84" s="47"/>
    </row>
    <row r="85" spans="1:6" s="18" customFormat="1" ht="15" customHeight="1" x14ac:dyDescent="0.25">
      <c r="A85" s="83">
        <v>4124</v>
      </c>
      <c r="B85" s="78" t="s">
        <v>191</v>
      </c>
      <c r="C85" s="79">
        <v>0</v>
      </c>
      <c r="D85" s="79">
        <v>2756.25</v>
      </c>
      <c r="E85" s="70">
        <v>0</v>
      </c>
      <c r="F85" s="47"/>
    </row>
    <row r="86" spans="1:6" ht="16.5" customHeight="1" x14ac:dyDescent="0.25">
      <c r="A86" s="65">
        <v>42</v>
      </c>
      <c r="B86" s="57" t="s">
        <v>160</v>
      </c>
      <c r="C86" s="59">
        <v>12000</v>
      </c>
      <c r="D86" s="59">
        <f>D87+D90</f>
        <v>7459.38</v>
      </c>
      <c r="E86" s="54">
        <f t="shared" si="2"/>
        <v>62.161500000000004</v>
      </c>
      <c r="F86" s="47"/>
    </row>
    <row r="87" spans="1:6" ht="14.25" customHeight="1" x14ac:dyDescent="0.25">
      <c r="A87" s="65">
        <v>422</v>
      </c>
      <c r="B87" s="57" t="s">
        <v>66</v>
      </c>
      <c r="C87" s="59">
        <v>12000</v>
      </c>
      <c r="D87" s="59">
        <f>D88+D89</f>
        <v>7459.38</v>
      </c>
      <c r="E87" s="54">
        <f t="shared" si="2"/>
        <v>62.161500000000004</v>
      </c>
      <c r="F87" s="47"/>
    </row>
    <row r="88" spans="1:6" s="18" customFormat="1" ht="14.25" customHeight="1" x14ac:dyDescent="0.25">
      <c r="A88" s="77">
        <v>4223</v>
      </c>
      <c r="B88" s="78" t="s">
        <v>189</v>
      </c>
      <c r="C88" s="79">
        <v>0</v>
      </c>
      <c r="D88" s="79">
        <v>2909.38</v>
      </c>
      <c r="E88" s="71">
        <v>0</v>
      </c>
      <c r="F88" s="47"/>
    </row>
    <row r="89" spans="1:6" ht="18" customHeight="1" x14ac:dyDescent="0.25">
      <c r="A89" s="77">
        <v>4226</v>
      </c>
      <c r="B89" s="78" t="s">
        <v>83</v>
      </c>
      <c r="C89" s="79">
        <v>11000</v>
      </c>
      <c r="D89" s="79">
        <v>4550</v>
      </c>
      <c r="E89" s="71">
        <f t="shared" si="2"/>
        <v>41.363636363636367</v>
      </c>
      <c r="F89" s="47"/>
    </row>
    <row r="90" spans="1:6" ht="15" customHeight="1" x14ac:dyDescent="0.25">
      <c r="A90" s="65">
        <v>426</v>
      </c>
      <c r="B90" s="57" t="s">
        <v>161</v>
      </c>
      <c r="C90" s="59">
        <v>1000</v>
      </c>
      <c r="D90" s="66">
        <v>0</v>
      </c>
      <c r="E90" s="54">
        <f t="shared" si="2"/>
        <v>0</v>
      </c>
      <c r="F90" s="47"/>
    </row>
    <row r="91" spans="1:6" ht="17.25" customHeight="1" x14ac:dyDescent="0.25">
      <c r="A91" s="77">
        <v>4262</v>
      </c>
      <c r="B91" s="78" t="s">
        <v>162</v>
      </c>
      <c r="C91" s="79">
        <v>1000</v>
      </c>
      <c r="D91" s="80">
        <v>0</v>
      </c>
      <c r="E91" s="71">
        <f t="shared" si="2"/>
        <v>0</v>
      </c>
      <c r="F91" s="47"/>
    </row>
    <row r="92" spans="1:6" x14ac:dyDescent="0.25">
      <c r="A92" s="57"/>
      <c r="B92" s="57" t="s">
        <v>163</v>
      </c>
      <c r="C92" s="58">
        <f>C93</f>
        <v>640000</v>
      </c>
      <c r="D92" s="59">
        <f>D93</f>
        <v>361770.77999999997</v>
      </c>
      <c r="E92" s="54">
        <f t="shared" si="2"/>
        <v>56.526684374999988</v>
      </c>
      <c r="F92" s="47"/>
    </row>
    <row r="93" spans="1:6" x14ac:dyDescent="0.25">
      <c r="A93" s="60" t="s">
        <v>164</v>
      </c>
      <c r="B93" s="57" t="s">
        <v>165</v>
      </c>
      <c r="C93" s="59">
        <f>C94</f>
        <v>640000</v>
      </c>
      <c r="D93" s="59">
        <f>D94</f>
        <v>361770.77999999997</v>
      </c>
      <c r="E93" s="54">
        <f t="shared" si="2"/>
        <v>56.526684374999988</v>
      </c>
      <c r="F93" s="47"/>
    </row>
    <row r="94" spans="1:6" x14ac:dyDescent="0.25">
      <c r="A94" s="84"/>
      <c r="B94" s="85" t="s">
        <v>11</v>
      </c>
      <c r="C94" s="59">
        <f>C95+C103</f>
        <v>640000</v>
      </c>
      <c r="D94" s="59">
        <f>D95+D103</f>
        <v>361770.77999999997</v>
      </c>
      <c r="E94" s="54">
        <f t="shared" si="2"/>
        <v>56.526684374999988</v>
      </c>
      <c r="F94" s="47"/>
    </row>
    <row r="95" spans="1:6" x14ac:dyDescent="0.25">
      <c r="A95" s="86">
        <v>31</v>
      </c>
      <c r="B95" s="57" t="s">
        <v>12</v>
      </c>
      <c r="C95" s="59">
        <f>C96+C99+C101</f>
        <v>606700</v>
      </c>
      <c r="D95" s="59">
        <f>D96+D99+D101</f>
        <v>323634.99</v>
      </c>
      <c r="E95" s="54">
        <f t="shared" si="2"/>
        <v>53.343495961760347</v>
      </c>
      <c r="F95" s="47"/>
    </row>
    <row r="96" spans="1:6" x14ac:dyDescent="0.25">
      <c r="A96" s="65">
        <v>311</v>
      </c>
      <c r="B96" s="57" t="s">
        <v>166</v>
      </c>
      <c r="C96" s="59">
        <f>C97+C98</f>
        <v>500000</v>
      </c>
      <c r="D96" s="59">
        <f>D97+D98</f>
        <v>272115.51</v>
      </c>
      <c r="E96" s="54">
        <f t="shared" si="2"/>
        <v>54.423102</v>
      </c>
      <c r="F96" s="47"/>
    </row>
    <row r="97" spans="1:6" x14ac:dyDescent="0.25">
      <c r="A97" s="77">
        <v>3111</v>
      </c>
      <c r="B97" s="78" t="s">
        <v>47</v>
      </c>
      <c r="C97" s="79">
        <v>480000</v>
      </c>
      <c r="D97" s="79">
        <v>265842.73</v>
      </c>
      <c r="E97" s="71">
        <f t="shared" si="2"/>
        <v>55.383902083333325</v>
      </c>
      <c r="F97" s="47"/>
    </row>
    <row r="98" spans="1:6" x14ac:dyDescent="0.25">
      <c r="A98" s="77">
        <v>3113</v>
      </c>
      <c r="B98" s="78" t="s">
        <v>176</v>
      </c>
      <c r="C98" s="79">
        <v>20000</v>
      </c>
      <c r="D98" s="79">
        <v>6272.78</v>
      </c>
      <c r="E98" s="71">
        <f t="shared" si="2"/>
        <v>31.363900000000001</v>
      </c>
      <c r="F98" s="47"/>
    </row>
    <row r="99" spans="1:6" x14ac:dyDescent="0.25">
      <c r="A99" s="65">
        <v>312</v>
      </c>
      <c r="B99" s="57" t="s">
        <v>48</v>
      </c>
      <c r="C99" s="59">
        <v>26700</v>
      </c>
      <c r="D99" s="59">
        <f>D100</f>
        <v>9647.16</v>
      </c>
      <c r="E99" s="54">
        <f t="shared" si="2"/>
        <v>36.131685393258429</v>
      </c>
      <c r="F99" s="47"/>
    </row>
    <row r="100" spans="1:6" x14ac:dyDescent="0.25">
      <c r="A100" s="77">
        <v>3121</v>
      </c>
      <c r="B100" s="78" t="s">
        <v>48</v>
      </c>
      <c r="C100" s="79">
        <v>26700</v>
      </c>
      <c r="D100" s="79">
        <v>9647.16</v>
      </c>
      <c r="E100" s="71">
        <f t="shared" si="2"/>
        <v>36.131685393258429</v>
      </c>
      <c r="F100" s="47"/>
    </row>
    <row r="101" spans="1:6" x14ac:dyDescent="0.25">
      <c r="A101" s="65">
        <v>313</v>
      </c>
      <c r="B101" s="57" t="s">
        <v>49</v>
      </c>
      <c r="C101" s="59">
        <v>80000</v>
      </c>
      <c r="D101" s="59">
        <f>D102</f>
        <v>41872.32</v>
      </c>
      <c r="E101" s="54">
        <f t="shared" si="2"/>
        <v>52.340399999999995</v>
      </c>
      <c r="F101" s="47"/>
    </row>
    <row r="102" spans="1:6" x14ac:dyDescent="0.25">
      <c r="A102" s="77">
        <v>3132</v>
      </c>
      <c r="B102" s="78" t="s">
        <v>50</v>
      </c>
      <c r="C102" s="79">
        <v>80000</v>
      </c>
      <c r="D102" s="79">
        <v>41872.32</v>
      </c>
      <c r="E102" s="71">
        <f t="shared" si="2"/>
        <v>52.340399999999995</v>
      </c>
      <c r="F102" s="47"/>
    </row>
    <row r="103" spans="1:6" x14ac:dyDescent="0.25">
      <c r="A103" s="65">
        <v>32</v>
      </c>
      <c r="B103" s="57" t="s">
        <v>167</v>
      </c>
      <c r="C103" s="59">
        <f>C104+C107+C109</f>
        <v>33300</v>
      </c>
      <c r="D103" s="59">
        <f>D104+D107+D109</f>
        <v>38135.79</v>
      </c>
      <c r="E103" s="54">
        <f t="shared" si="2"/>
        <v>114.5218918918919</v>
      </c>
      <c r="F103" s="47"/>
    </row>
    <row r="104" spans="1:6" x14ac:dyDescent="0.25">
      <c r="A104" s="65">
        <v>321</v>
      </c>
      <c r="B104" s="57" t="s">
        <v>51</v>
      </c>
      <c r="C104" s="59">
        <v>26300</v>
      </c>
      <c r="D104" s="59">
        <f>D105+D106</f>
        <v>15124.48</v>
      </c>
      <c r="E104" s="54">
        <f t="shared" si="2"/>
        <v>57.507528517110259</v>
      </c>
      <c r="F104" s="47"/>
    </row>
    <row r="105" spans="1:6" s="18" customFormat="1" x14ac:dyDescent="0.25">
      <c r="A105" s="77">
        <v>3211</v>
      </c>
      <c r="B105" s="69" t="s">
        <v>59</v>
      </c>
      <c r="C105" s="79">
        <v>300</v>
      </c>
      <c r="D105" s="79">
        <v>0</v>
      </c>
      <c r="E105" s="71">
        <f t="shared" si="2"/>
        <v>0</v>
      </c>
      <c r="F105" s="47"/>
    </row>
    <row r="106" spans="1:6" ht="22.5" x14ac:dyDescent="0.25">
      <c r="A106" s="77">
        <v>3212</v>
      </c>
      <c r="B106" s="81" t="s">
        <v>198</v>
      </c>
      <c r="C106" s="79">
        <v>26000</v>
      </c>
      <c r="D106" s="79">
        <v>15124.48</v>
      </c>
      <c r="E106" s="71">
        <f t="shared" si="2"/>
        <v>58.171076923076924</v>
      </c>
      <c r="F106" s="47"/>
    </row>
    <row r="107" spans="1:6" x14ac:dyDescent="0.25">
      <c r="A107" s="65">
        <v>323</v>
      </c>
      <c r="B107" s="57" t="s">
        <v>64</v>
      </c>
      <c r="C107" s="59">
        <v>3000</v>
      </c>
      <c r="D107" s="66">
        <f>D108</f>
        <v>22672.93</v>
      </c>
      <c r="E107" s="54">
        <f t="shared" si="2"/>
        <v>755.7643333333333</v>
      </c>
      <c r="F107" s="47"/>
    </row>
    <row r="108" spans="1:6" x14ac:dyDescent="0.25">
      <c r="A108" s="77">
        <v>3237</v>
      </c>
      <c r="B108" s="78" t="s">
        <v>65</v>
      </c>
      <c r="C108" s="79">
        <v>3000</v>
      </c>
      <c r="D108" s="80">
        <v>22672.93</v>
      </c>
      <c r="E108" s="71">
        <f t="shared" si="2"/>
        <v>755.7643333333333</v>
      </c>
      <c r="F108" s="47"/>
    </row>
    <row r="109" spans="1:6" x14ac:dyDescent="0.25">
      <c r="A109" s="65">
        <v>329</v>
      </c>
      <c r="B109" s="57" t="s">
        <v>55</v>
      </c>
      <c r="C109" s="59">
        <v>4000</v>
      </c>
      <c r="D109" s="66">
        <f>D110</f>
        <v>338.38</v>
      </c>
      <c r="E109" s="54">
        <f t="shared" si="2"/>
        <v>8.4595000000000002</v>
      </c>
      <c r="F109" s="47"/>
    </row>
    <row r="110" spans="1:6" x14ac:dyDescent="0.25">
      <c r="A110" s="77">
        <v>3295</v>
      </c>
      <c r="B110" s="78" t="s">
        <v>54</v>
      </c>
      <c r="C110" s="79">
        <v>4000</v>
      </c>
      <c r="D110" s="80">
        <v>338.38</v>
      </c>
      <c r="E110" s="71">
        <f t="shared" si="2"/>
        <v>8.4595000000000002</v>
      </c>
      <c r="F110" s="47"/>
    </row>
    <row r="111" spans="1:6" x14ac:dyDescent="0.25">
      <c r="A111" s="65"/>
      <c r="B111" s="57" t="s">
        <v>168</v>
      </c>
      <c r="C111" s="58">
        <v>5000</v>
      </c>
      <c r="D111" s="66">
        <f>D112</f>
        <v>0</v>
      </c>
      <c r="E111" s="54">
        <f t="shared" si="2"/>
        <v>0</v>
      </c>
      <c r="F111" s="47"/>
    </row>
    <row r="112" spans="1:6" x14ac:dyDescent="0.25">
      <c r="A112" s="57" t="s">
        <v>169</v>
      </c>
      <c r="B112" s="57" t="s">
        <v>168</v>
      </c>
      <c r="C112" s="59">
        <v>5000</v>
      </c>
      <c r="D112" s="66">
        <f>D113</f>
        <v>0</v>
      </c>
      <c r="E112" s="54">
        <f t="shared" si="2"/>
        <v>0</v>
      </c>
      <c r="F112" s="47"/>
    </row>
    <row r="113" spans="1:6" x14ac:dyDescent="0.25">
      <c r="A113" s="65">
        <v>4</v>
      </c>
      <c r="B113" s="57" t="s">
        <v>159</v>
      </c>
      <c r="C113" s="59">
        <v>5000</v>
      </c>
      <c r="D113" s="66">
        <f>D114</f>
        <v>0</v>
      </c>
      <c r="E113" s="54">
        <f t="shared" si="2"/>
        <v>0</v>
      </c>
      <c r="F113" s="47"/>
    </row>
    <row r="114" spans="1:6" x14ac:dyDescent="0.25">
      <c r="A114" s="65">
        <v>42</v>
      </c>
      <c r="B114" s="57" t="s">
        <v>160</v>
      </c>
      <c r="C114" s="59">
        <v>5000</v>
      </c>
      <c r="D114" s="66">
        <f>D115</f>
        <v>0</v>
      </c>
      <c r="E114" s="54">
        <f t="shared" si="2"/>
        <v>0</v>
      </c>
      <c r="F114" s="47"/>
    </row>
    <row r="115" spans="1:6" x14ac:dyDescent="0.25">
      <c r="A115" s="77">
        <v>422</v>
      </c>
      <c r="B115" s="78" t="s">
        <v>66</v>
      </c>
      <c r="C115" s="79">
        <v>5000</v>
      </c>
      <c r="D115" s="80">
        <f>D116</f>
        <v>0</v>
      </c>
      <c r="E115" s="71">
        <f t="shared" si="2"/>
        <v>0</v>
      </c>
      <c r="F115" s="47"/>
    </row>
    <row r="116" spans="1:6" x14ac:dyDescent="0.25">
      <c r="A116" s="77">
        <v>4226</v>
      </c>
      <c r="B116" s="78" t="s">
        <v>83</v>
      </c>
      <c r="C116" s="79">
        <v>5000</v>
      </c>
      <c r="D116" s="80"/>
      <c r="E116" s="71">
        <f t="shared" si="2"/>
        <v>0</v>
      </c>
      <c r="F116" s="47"/>
    </row>
    <row r="117" spans="1:6" x14ac:dyDescent="0.25">
      <c r="A117" s="274" t="s">
        <v>170</v>
      </c>
      <c r="B117" s="275" t="s">
        <v>193</v>
      </c>
      <c r="C117" s="276">
        <f>C118+C124+C139</f>
        <v>13000</v>
      </c>
      <c r="D117" s="276">
        <f>D118+D124+D139</f>
        <v>12080.5</v>
      </c>
      <c r="E117" s="212">
        <f t="shared" si="2"/>
        <v>92.926923076923075</v>
      </c>
      <c r="F117" s="47"/>
    </row>
    <row r="118" spans="1:6" x14ac:dyDescent="0.25">
      <c r="A118" s="61"/>
      <c r="B118" s="57" t="s">
        <v>148</v>
      </c>
      <c r="C118" s="59">
        <v>1000</v>
      </c>
      <c r="D118" s="59">
        <f t="shared" ref="D118:D122" si="3">D119</f>
        <v>1000</v>
      </c>
      <c r="E118" s="54">
        <f t="shared" si="2"/>
        <v>100</v>
      </c>
      <c r="F118" s="47"/>
    </row>
    <row r="119" spans="1:6" x14ac:dyDescent="0.25">
      <c r="A119" s="57" t="s">
        <v>147</v>
      </c>
      <c r="B119" s="57" t="s">
        <v>177</v>
      </c>
      <c r="C119" s="59">
        <v>1000</v>
      </c>
      <c r="D119" s="59">
        <f t="shared" si="3"/>
        <v>1000</v>
      </c>
      <c r="E119" s="54">
        <f t="shared" si="2"/>
        <v>100</v>
      </c>
      <c r="F119" s="47"/>
    </row>
    <row r="120" spans="1:6" x14ac:dyDescent="0.25">
      <c r="A120" s="65">
        <v>3</v>
      </c>
      <c r="B120" s="57" t="s">
        <v>11</v>
      </c>
      <c r="C120" s="59">
        <v>1000</v>
      </c>
      <c r="D120" s="59">
        <f t="shared" si="3"/>
        <v>1000</v>
      </c>
      <c r="E120" s="54">
        <f t="shared" si="2"/>
        <v>100</v>
      </c>
      <c r="F120" s="47"/>
    </row>
    <row r="121" spans="1:6" x14ac:dyDescent="0.25">
      <c r="A121" s="65">
        <v>32</v>
      </c>
      <c r="B121" s="57" t="s">
        <v>20</v>
      </c>
      <c r="C121" s="59">
        <v>1000</v>
      </c>
      <c r="D121" s="59">
        <f t="shared" si="3"/>
        <v>1000</v>
      </c>
      <c r="E121" s="54">
        <f t="shared" si="2"/>
        <v>100</v>
      </c>
      <c r="F121" s="47"/>
    </row>
    <row r="122" spans="1:6" x14ac:dyDescent="0.25">
      <c r="A122" s="77">
        <v>329</v>
      </c>
      <c r="B122" s="78" t="s">
        <v>55</v>
      </c>
      <c r="C122" s="79">
        <v>1000</v>
      </c>
      <c r="D122" s="79">
        <f t="shared" si="3"/>
        <v>1000</v>
      </c>
      <c r="E122" s="71">
        <f t="shared" si="2"/>
        <v>100</v>
      </c>
      <c r="F122" s="47"/>
    </row>
    <row r="123" spans="1:6" x14ac:dyDescent="0.25">
      <c r="A123" s="77">
        <v>3299</v>
      </c>
      <c r="B123" s="78" t="s">
        <v>55</v>
      </c>
      <c r="C123" s="79">
        <v>1000</v>
      </c>
      <c r="D123" s="79">
        <v>1000</v>
      </c>
      <c r="E123" s="71">
        <f t="shared" si="2"/>
        <v>100</v>
      </c>
      <c r="F123" s="47"/>
    </row>
    <row r="124" spans="1:6" x14ac:dyDescent="0.25">
      <c r="A124" s="61"/>
      <c r="B124" s="57" t="s">
        <v>140</v>
      </c>
      <c r="C124" s="59">
        <f>C125</f>
        <v>6000</v>
      </c>
      <c r="D124" s="59">
        <f>D125</f>
        <v>5080.5</v>
      </c>
      <c r="E124" s="54">
        <f t="shared" si="2"/>
        <v>84.674999999999997</v>
      </c>
      <c r="F124" s="47"/>
    </row>
    <row r="125" spans="1:6" x14ac:dyDescent="0.25">
      <c r="A125" s="57" t="s">
        <v>141</v>
      </c>
      <c r="B125" s="57" t="s">
        <v>140</v>
      </c>
      <c r="C125" s="59">
        <f>C126</f>
        <v>6000</v>
      </c>
      <c r="D125" s="59">
        <f>D126</f>
        <v>5080.5</v>
      </c>
      <c r="E125" s="54">
        <f t="shared" si="2"/>
        <v>84.674999999999997</v>
      </c>
      <c r="F125" s="47"/>
    </row>
    <row r="126" spans="1:6" x14ac:dyDescent="0.25">
      <c r="A126" s="87">
        <v>3</v>
      </c>
      <c r="B126" s="60" t="s">
        <v>11</v>
      </c>
      <c r="C126" s="88">
        <f>C127+C130</f>
        <v>6000</v>
      </c>
      <c r="D126" s="89">
        <f>D127+D130</f>
        <v>5080.5</v>
      </c>
      <c r="E126" s="54">
        <f t="shared" si="2"/>
        <v>84.674999999999997</v>
      </c>
      <c r="F126" s="47"/>
    </row>
    <row r="127" spans="1:6" s="18" customFormat="1" x14ac:dyDescent="0.25">
      <c r="A127" s="90">
        <v>31</v>
      </c>
      <c r="B127" s="91" t="s">
        <v>12</v>
      </c>
      <c r="C127" s="92">
        <v>900</v>
      </c>
      <c r="D127" s="93">
        <f>D128</f>
        <v>900</v>
      </c>
      <c r="E127" s="54">
        <f t="shared" si="2"/>
        <v>100</v>
      </c>
      <c r="F127" s="47"/>
    </row>
    <row r="128" spans="1:6" s="18" customFormat="1" x14ac:dyDescent="0.25">
      <c r="A128" s="90">
        <v>312</v>
      </c>
      <c r="B128" s="91" t="s">
        <v>48</v>
      </c>
      <c r="C128" s="92">
        <v>900</v>
      </c>
      <c r="D128" s="93">
        <f>D129</f>
        <v>900</v>
      </c>
      <c r="E128" s="54">
        <f t="shared" si="2"/>
        <v>100</v>
      </c>
      <c r="F128" s="47"/>
    </row>
    <row r="129" spans="1:6" s="18" customFormat="1" x14ac:dyDescent="0.25">
      <c r="A129" s="94">
        <v>3121</v>
      </c>
      <c r="B129" s="95" t="s">
        <v>48</v>
      </c>
      <c r="C129" s="96">
        <v>900</v>
      </c>
      <c r="D129" s="97">
        <v>900</v>
      </c>
      <c r="E129" s="71">
        <f t="shared" si="2"/>
        <v>100</v>
      </c>
      <c r="F129" s="47"/>
    </row>
    <row r="130" spans="1:6" x14ac:dyDescent="0.25">
      <c r="A130" s="98">
        <v>32</v>
      </c>
      <c r="B130" s="99" t="s">
        <v>20</v>
      </c>
      <c r="C130" s="100">
        <f>C131+C134+C137</f>
        <v>5100</v>
      </c>
      <c r="D130" s="101">
        <f>D131+D134+D137</f>
        <v>4180.5</v>
      </c>
      <c r="E130" s="54">
        <f t="shared" si="2"/>
        <v>81.970588235294116</v>
      </c>
      <c r="F130" s="47"/>
    </row>
    <row r="131" spans="1:6" x14ac:dyDescent="0.25">
      <c r="A131" s="102">
        <v>322</v>
      </c>
      <c r="B131" s="63" t="s">
        <v>52</v>
      </c>
      <c r="C131" s="103">
        <v>500</v>
      </c>
      <c r="D131" s="103">
        <f>D132+D133</f>
        <v>201.35</v>
      </c>
      <c r="E131" s="54">
        <f t="shared" si="2"/>
        <v>40.270000000000003</v>
      </c>
      <c r="F131" s="47"/>
    </row>
    <row r="132" spans="1:6" x14ac:dyDescent="0.25">
      <c r="A132" s="104">
        <v>3221</v>
      </c>
      <c r="B132" s="105" t="s">
        <v>171</v>
      </c>
      <c r="C132" s="106">
        <v>400</v>
      </c>
      <c r="D132" s="106">
        <v>139.13999999999999</v>
      </c>
      <c r="E132" s="71">
        <f t="shared" si="2"/>
        <v>34.784999999999997</v>
      </c>
      <c r="F132" s="47"/>
    </row>
    <row r="133" spans="1:6" x14ac:dyDescent="0.25">
      <c r="A133" s="104">
        <v>3223</v>
      </c>
      <c r="B133" s="105" t="s">
        <v>69</v>
      </c>
      <c r="C133" s="106">
        <v>100</v>
      </c>
      <c r="D133" s="106">
        <v>62.21</v>
      </c>
      <c r="E133" s="71">
        <f t="shared" si="2"/>
        <v>62.21</v>
      </c>
      <c r="F133" s="47"/>
    </row>
    <row r="134" spans="1:6" x14ac:dyDescent="0.25">
      <c r="A134" s="102">
        <v>323</v>
      </c>
      <c r="B134" s="63" t="s">
        <v>64</v>
      </c>
      <c r="C134" s="64">
        <f>C135+C136</f>
        <v>3900</v>
      </c>
      <c r="D134" s="64">
        <f>D135+D136</f>
        <v>2731.68</v>
      </c>
      <c r="E134" s="54">
        <f t="shared" si="2"/>
        <v>70.043076923076924</v>
      </c>
      <c r="F134" s="47"/>
    </row>
    <row r="135" spans="1:6" x14ac:dyDescent="0.25">
      <c r="A135" s="104">
        <v>3232</v>
      </c>
      <c r="B135" s="78" t="s">
        <v>157</v>
      </c>
      <c r="C135" s="106">
        <v>200</v>
      </c>
      <c r="D135" s="106">
        <v>0</v>
      </c>
      <c r="E135" s="71">
        <f t="shared" si="2"/>
        <v>0</v>
      </c>
      <c r="F135" s="47"/>
    </row>
    <row r="136" spans="1:6" x14ac:dyDescent="0.25">
      <c r="A136" s="104">
        <v>3237</v>
      </c>
      <c r="B136" s="105" t="s">
        <v>172</v>
      </c>
      <c r="C136" s="107">
        <v>3700</v>
      </c>
      <c r="D136" s="107">
        <v>2731.68</v>
      </c>
      <c r="E136" s="71">
        <f t="shared" si="2"/>
        <v>73.829189189189179</v>
      </c>
      <c r="F136" s="47"/>
    </row>
    <row r="137" spans="1:6" x14ac:dyDescent="0.25">
      <c r="A137" s="102">
        <v>329</v>
      </c>
      <c r="B137" s="63" t="s">
        <v>55</v>
      </c>
      <c r="C137" s="64">
        <v>700</v>
      </c>
      <c r="D137" s="64">
        <f>D138</f>
        <v>1247.47</v>
      </c>
      <c r="E137" s="54">
        <f t="shared" si="2"/>
        <v>178.21</v>
      </c>
      <c r="F137" s="47"/>
    </row>
    <row r="138" spans="1:6" x14ac:dyDescent="0.25">
      <c r="A138" s="104">
        <v>3299</v>
      </c>
      <c r="B138" s="105" t="s">
        <v>55</v>
      </c>
      <c r="C138" s="107">
        <v>700</v>
      </c>
      <c r="D138" s="107">
        <v>1247.47</v>
      </c>
      <c r="E138" s="71">
        <f t="shared" si="2"/>
        <v>178.21</v>
      </c>
      <c r="F138" s="47"/>
    </row>
    <row r="139" spans="1:6" x14ac:dyDescent="0.25">
      <c r="A139" s="62"/>
      <c r="B139" s="63" t="s">
        <v>163</v>
      </c>
      <c r="C139" s="64">
        <v>6000</v>
      </c>
      <c r="D139" s="64">
        <f>D140</f>
        <v>6000</v>
      </c>
      <c r="E139" s="54">
        <f t="shared" si="2"/>
        <v>100</v>
      </c>
      <c r="F139" s="47"/>
    </row>
    <row r="140" spans="1:6" x14ac:dyDescent="0.25">
      <c r="A140" s="63" t="s">
        <v>164</v>
      </c>
      <c r="B140" s="63" t="s">
        <v>173</v>
      </c>
      <c r="C140" s="64">
        <v>6000</v>
      </c>
      <c r="D140" s="64">
        <f>D141</f>
        <v>6000</v>
      </c>
      <c r="E140" s="54">
        <f t="shared" ref="E140:E144" si="4">D140/C140*100</f>
        <v>100</v>
      </c>
      <c r="F140" s="47"/>
    </row>
    <row r="141" spans="1:6" x14ac:dyDescent="0.25">
      <c r="A141" s="108">
        <v>3</v>
      </c>
      <c r="B141" s="63" t="s">
        <v>11</v>
      </c>
      <c r="C141" s="64">
        <v>6000</v>
      </c>
      <c r="D141" s="64">
        <f>D142</f>
        <v>6000</v>
      </c>
      <c r="E141" s="54">
        <f t="shared" si="4"/>
        <v>100</v>
      </c>
      <c r="F141" s="47"/>
    </row>
    <row r="142" spans="1:6" x14ac:dyDescent="0.25">
      <c r="A142" s="102">
        <v>32</v>
      </c>
      <c r="B142" s="63" t="s">
        <v>20</v>
      </c>
      <c r="C142" s="64">
        <v>6000</v>
      </c>
      <c r="D142" s="64">
        <f>D143</f>
        <v>6000</v>
      </c>
      <c r="E142" s="54">
        <f t="shared" si="4"/>
        <v>100</v>
      </c>
      <c r="F142" s="47"/>
    </row>
    <row r="143" spans="1:6" x14ac:dyDescent="0.25">
      <c r="A143" s="102">
        <v>323</v>
      </c>
      <c r="B143" s="63" t="s">
        <v>64</v>
      </c>
      <c r="C143" s="64">
        <v>6000</v>
      </c>
      <c r="D143" s="64">
        <f>D144</f>
        <v>6000</v>
      </c>
      <c r="E143" s="54">
        <f t="shared" si="4"/>
        <v>100</v>
      </c>
      <c r="F143" s="47"/>
    </row>
    <row r="144" spans="1:6" x14ac:dyDescent="0.25">
      <c r="A144" s="109">
        <v>3237</v>
      </c>
      <c r="B144" s="110" t="s">
        <v>172</v>
      </c>
      <c r="C144" s="111">
        <v>6000</v>
      </c>
      <c r="D144" s="112">
        <v>6000</v>
      </c>
      <c r="E144" s="71">
        <f t="shared" si="4"/>
        <v>100</v>
      </c>
      <c r="F144" s="47"/>
    </row>
    <row r="145" spans="1:6" x14ac:dyDescent="0.25">
      <c r="A145" s="113"/>
      <c r="B145" s="114"/>
      <c r="C145" s="115"/>
      <c r="D145" s="115"/>
      <c r="E145" s="115"/>
      <c r="F145" s="36"/>
    </row>
    <row r="146" spans="1:6" x14ac:dyDescent="0.25">
      <c r="A146" s="268"/>
      <c r="B146" s="268"/>
      <c r="C146" s="115"/>
      <c r="D146" s="267"/>
      <c r="E146" s="267"/>
      <c r="F146" s="36"/>
    </row>
    <row r="147" spans="1:6" x14ac:dyDescent="0.25">
      <c r="A147" s="113"/>
      <c r="B147" s="113"/>
      <c r="C147" s="115"/>
      <c r="D147" s="267"/>
      <c r="E147" s="267"/>
      <c r="F147" s="36"/>
    </row>
    <row r="148" spans="1:6" x14ac:dyDescent="0.25">
      <c r="A148" s="41"/>
      <c r="B148" s="39"/>
      <c r="C148" s="44"/>
      <c r="D148" s="40"/>
      <c r="E148" s="40"/>
      <c r="F148" s="36"/>
    </row>
    <row r="149" spans="1:6" x14ac:dyDescent="0.25">
      <c r="A149" s="41"/>
      <c r="B149" s="39"/>
      <c r="C149" s="40"/>
      <c r="D149" s="40"/>
      <c r="E149" s="40"/>
      <c r="F149" s="36"/>
    </row>
    <row r="150" spans="1:6" x14ac:dyDescent="0.25">
      <c r="A150" s="41"/>
      <c r="B150" s="39"/>
      <c r="C150" s="40"/>
      <c r="D150" s="40"/>
      <c r="E150" s="40"/>
      <c r="F150" s="36"/>
    </row>
    <row r="151" spans="1:6" x14ac:dyDescent="0.25">
      <c r="A151" s="41"/>
      <c r="B151" s="39"/>
      <c r="C151" s="40"/>
      <c r="D151" s="40"/>
      <c r="E151" s="40"/>
      <c r="F151" s="36"/>
    </row>
    <row r="152" spans="1:6" x14ac:dyDescent="0.25">
      <c r="A152" s="41"/>
      <c r="B152" s="39"/>
      <c r="C152" s="40"/>
      <c r="D152" s="40"/>
      <c r="E152" s="40"/>
      <c r="F152" s="36"/>
    </row>
    <row r="153" spans="1:6" x14ac:dyDescent="0.25">
      <c r="A153" s="41"/>
      <c r="B153" s="39"/>
      <c r="C153" s="40"/>
      <c r="D153" s="40"/>
      <c r="E153" s="40"/>
      <c r="F153" s="36"/>
    </row>
    <row r="154" spans="1:6" x14ac:dyDescent="0.25">
      <c r="A154" s="41"/>
      <c r="B154" s="39"/>
      <c r="C154" s="40"/>
      <c r="D154" s="40"/>
      <c r="E154" s="40"/>
      <c r="F154" s="36"/>
    </row>
    <row r="155" spans="1:6" x14ac:dyDescent="0.25">
      <c r="A155" s="41"/>
      <c r="B155" s="39"/>
      <c r="C155" s="40"/>
      <c r="D155" s="40"/>
      <c r="E155" s="40"/>
      <c r="F155" s="36"/>
    </row>
    <row r="156" spans="1:6" x14ac:dyDescent="0.25">
      <c r="A156" s="42"/>
      <c r="B156" s="43"/>
      <c r="C156" s="40"/>
      <c r="D156" s="40"/>
      <c r="E156" s="40"/>
      <c r="F156" s="36"/>
    </row>
  </sheetData>
  <mergeCells count="9">
    <mergeCell ref="A1:E1"/>
    <mergeCell ref="A2:E2"/>
    <mergeCell ref="A3:E3"/>
    <mergeCell ref="D146:E146"/>
    <mergeCell ref="D147:E147"/>
    <mergeCell ref="A146:B146"/>
    <mergeCell ref="A4:F4"/>
    <mergeCell ref="A5:B5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Vlasta</cp:lastModifiedBy>
  <cp:lastPrinted>2025-07-29T11:18:56Z</cp:lastPrinted>
  <dcterms:created xsi:type="dcterms:W3CDTF">2022-08-12T12:51:27Z</dcterms:created>
  <dcterms:modified xsi:type="dcterms:W3CDTF">2025-07-29T11:22:22Z</dcterms:modified>
</cp:coreProperties>
</file>